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wnManager\OneDrive - Town of Richmond\Documents\Selectboard\BUDGETS\Budget 2026\For SB Packet 10-15-24\"/>
    </mc:Choice>
  </mc:AlternateContent>
  <xr:revisionPtr revIDLastSave="0" documentId="13_ncr:1_{B47F4136-5BC3-4F9B-A47F-E54E72D60CBC}" xr6:coauthVersionLast="47" xr6:coauthVersionMax="47" xr10:uidLastSave="{00000000-0000-0000-0000-000000000000}"/>
  <bookViews>
    <workbookView xWindow="-120" yWindow="-120" windowWidth="24240" windowHeight="13140" xr2:uid="{570D1FB2-1006-494C-BF3D-0F6446CF19D8}"/>
  </bookViews>
  <sheets>
    <sheet name="FY26 Expense" sheetId="1" r:id="rId1"/>
    <sheet name="FY26 Revenue" sheetId="2" r:id="rId2"/>
  </sheets>
  <definedNames>
    <definedName name="_xlnm.Print_Area" localSheetId="0">'FY26 Expense'!$A$1:$I$340</definedName>
    <definedName name="_xlnm.Print_Area" localSheetId="1">'FY26 Revenue'!$A$1:$I$63,'FY26 Revenue'!$K$1:$R$29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2" l="1"/>
  <c r="H155" i="1"/>
  <c r="H253" i="1"/>
  <c r="H129" i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3" i="2"/>
  <c r="I35" i="2"/>
  <c r="I36" i="2"/>
  <c r="I37" i="2"/>
  <c r="I43" i="2"/>
  <c r="I51" i="2"/>
  <c r="I52" i="2"/>
  <c r="I53" i="2"/>
  <c r="I54" i="2"/>
  <c r="H86" i="1"/>
  <c r="I86" i="1"/>
  <c r="H63" i="1"/>
  <c r="H159" i="1"/>
  <c r="I159" i="1"/>
  <c r="F48" i="2"/>
  <c r="F337" i="1"/>
  <c r="G337" i="1"/>
  <c r="H337" i="1"/>
  <c r="I337" i="1"/>
  <c r="F60" i="2"/>
  <c r="F251" i="1"/>
  <c r="G251" i="1"/>
  <c r="I251" i="1"/>
  <c r="H251" i="1"/>
  <c r="F232" i="1"/>
  <c r="G232" i="1"/>
  <c r="H232" i="1"/>
  <c r="F212" i="1"/>
  <c r="G212" i="1"/>
  <c r="H212" i="1"/>
  <c r="I212" i="1"/>
  <c r="F188" i="1"/>
  <c r="G188" i="1"/>
  <c r="F129" i="1"/>
  <c r="G129" i="1"/>
  <c r="E129" i="1"/>
  <c r="F155" i="1"/>
  <c r="F86" i="1"/>
  <c r="F63" i="1"/>
  <c r="F56" i="1"/>
  <c r="F253" i="1"/>
  <c r="F339" i="1"/>
  <c r="G56" i="1"/>
  <c r="I56" i="1"/>
  <c r="H5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9" i="1"/>
  <c r="I61" i="1"/>
  <c r="I62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9" i="1"/>
  <c r="I90" i="1"/>
  <c r="I91" i="1"/>
  <c r="I92" i="1"/>
  <c r="I94" i="1"/>
  <c r="I95" i="1"/>
  <c r="I96" i="1"/>
  <c r="I97" i="1"/>
  <c r="I99" i="1"/>
  <c r="I100" i="1"/>
  <c r="I101" i="1"/>
  <c r="I102" i="1"/>
  <c r="I103" i="1"/>
  <c r="I104" i="1"/>
  <c r="I105" i="1"/>
  <c r="I106" i="1"/>
  <c r="I108" i="1"/>
  <c r="I109" i="1"/>
  <c r="I110" i="1"/>
  <c r="I111" i="1"/>
  <c r="I112" i="1"/>
  <c r="I113" i="1"/>
  <c r="I114" i="1"/>
  <c r="I115" i="1"/>
  <c r="I116" i="1"/>
  <c r="I117" i="1"/>
  <c r="I118" i="1"/>
  <c r="I120" i="1"/>
  <c r="I121" i="1"/>
  <c r="I122" i="1"/>
  <c r="I123" i="1"/>
  <c r="I124" i="1"/>
  <c r="I128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8" i="1"/>
  <c r="I160" i="1"/>
  <c r="I161" i="1"/>
  <c r="I162" i="1"/>
  <c r="I163" i="1"/>
  <c r="I164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6" i="1"/>
  <c r="I187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5" i="1"/>
  <c r="I206" i="1"/>
  <c r="I207" i="1"/>
  <c r="I208" i="1"/>
  <c r="I209" i="1"/>
  <c r="I210" i="1"/>
  <c r="I211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5" i="1"/>
  <c r="I236" i="1"/>
  <c r="I237" i="1"/>
  <c r="I239" i="1"/>
  <c r="I240" i="1"/>
  <c r="I241" i="1"/>
  <c r="I242" i="1"/>
  <c r="I243" i="1"/>
  <c r="I244" i="1"/>
  <c r="I245" i="1"/>
  <c r="I246" i="1"/>
  <c r="I249" i="1"/>
  <c r="I250" i="1"/>
  <c r="I252" i="1"/>
  <c r="I256" i="1"/>
  <c r="I257" i="1"/>
  <c r="I259" i="1"/>
  <c r="I260" i="1"/>
  <c r="I261" i="1"/>
  <c r="I262" i="1"/>
  <c r="I263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10" i="1"/>
  <c r="I311" i="1"/>
  <c r="I312" i="1"/>
  <c r="I313" i="1"/>
  <c r="I314" i="1"/>
  <c r="I315" i="1"/>
  <c r="I316" i="1"/>
  <c r="I317" i="1"/>
  <c r="I318" i="1"/>
  <c r="I319" i="1"/>
  <c r="I324" i="1"/>
  <c r="I325" i="1"/>
  <c r="I332" i="1"/>
  <c r="I333" i="1"/>
  <c r="I334" i="1"/>
  <c r="I336" i="1"/>
  <c r="I3" i="1"/>
  <c r="G155" i="1"/>
  <c r="G86" i="1"/>
  <c r="D251" i="1"/>
  <c r="E251" i="1"/>
  <c r="C251" i="1"/>
  <c r="C232" i="1"/>
  <c r="D232" i="1"/>
  <c r="E232" i="1"/>
  <c r="D212" i="1"/>
  <c r="C129" i="1"/>
  <c r="D129" i="1"/>
  <c r="E337" i="1"/>
  <c r="E50" i="2"/>
  <c r="E60" i="2"/>
  <c r="D337" i="1"/>
  <c r="G63" i="1"/>
  <c r="D188" i="1"/>
  <c r="E188" i="1"/>
  <c r="D155" i="1"/>
  <c r="E155" i="1"/>
  <c r="G63" i="2"/>
  <c r="I63" i="2"/>
  <c r="E212" i="1"/>
  <c r="C63" i="2"/>
  <c r="D63" i="2"/>
  <c r="D48" i="2"/>
  <c r="D86" i="1"/>
  <c r="D56" i="1"/>
  <c r="D253" i="1"/>
  <c r="D339" i="1"/>
  <c r="D63" i="1"/>
  <c r="M27" i="2"/>
  <c r="E63" i="2"/>
  <c r="E86" i="1"/>
  <c r="C63" i="1"/>
  <c r="E63" i="1"/>
  <c r="E56" i="1"/>
  <c r="E253" i="1"/>
  <c r="C261" i="1"/>
  <c r="C337" i="1"/>
  <c r="C50" i="2"/>
  <c r="C60" i="2"/>
  <c r="C11" i="1"/>
  <c r="C56" i="1"/>
  <c r="C253" i="1"/>
  <c r="C3" i="2"/>
  <c r="C48" i="2"/>
  <c r="C62" i="2"/>
  <c r="P21" i="2"/>
  <c r="P24" i="2"/>
  <c r="N27" i="2"/>
  <c r="O27" i="2"/>
  <c r="P22" i="2"/>
  <c r="P23" i="2"/>
  <c r="C68" i="1"/>
  <c r="C86" i="1"/>
  <c r="C135" i="1"/>
  <c r="C155" i="1"/>
  <c r="C159" i="1"/>
  <c r="C188" i="1"/>
  <c r="C192" i="1"/>
  <c r="C212" i="1"/>
  <c r="O8" i="2"/>
  <c r="I232" i="1"/>
  <c r="I63" i="1"/>
  <c r="I129" i="1"/>
  <c r="H50" i="2"/>
  <c r="H60" i="2"/>
  <c r="G50" i="2"/>
  <c r="G60" i="2"/>
  <c r="O12" i="2"/>
  <c r="I50" i="2"/>
  <c r="I60" i="2"/>
  <c r="E339" i="1"/>
  <c r="E3" i="2"/>
  <c r="E48" i="2"/>
  <c r="E62" i="2"/>
  <c r="G253" i="1"/>
  <c r="C339" i="1"/>
  <c r="H188" i="1"/>
  <c r="I188" i="1"/>
  <c r="G339" i="1"/>
  <c r="G3" i="2"/>
  <c r="G48" i="2"/>
  <c r="G62" i="2"/>
  <c r="H3" i="2"/>
  <c r="H48" i="2"/>
  <c r="H339" i="1"/>
  <c r="I339" i="1"/>
  <c r="I253" i="1"/>
  <c r="I155" i="1"/>
  <c r="H62" i="2"/>
  <c r="I62" i="2"/>
  <c r="I48" i="2"/>
  <c r="N11" i="2"/>
  <c r="O11" i="2"/>
  <c r="O13" i="2"/>
  <c r="O14" i="2"/>
  <c r="O15" i="2"/>
  <c r="I3" i="2"/>
  <c r="D6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E8" authorId="0" shapeId="0" xr:uid="{1D1E9BDF-44D0-44CC-9E0F-D92D30C384F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Tax Penalty</t>
        </r>
      </text>
    </comment>
    <comment ref="G8" authorId="0" shapeId="0" xr:uid="{9E7AA16F-F04C-4CDB-AD78-963F23EC3CD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Tax Penalty</t>
        </r>
      </text>
    </comment>
    <comment ref="H8" authorId="0" shapeId="0" xr:uid="{4A890EFA-5EDE-4CD0-A414-9F53C11CD94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from Tax Penalty collected</t>
        </r>
      </text>
    </comment>
    <comment ref="G21" authorId="0" shapeId="0" xr:uid="{8FAE69BB-06B5-4091-B34D-020E23DCA77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August Primary, November General, Town Meeting Day</t>
        </r>
      </text>
    </comment>
    <comment ref="B23" authorId="0" shapeId="0" xr:uid="{470625E0-63DB-4946-B862-95865595E6D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Engraved Paper, Recording Paper, Recording Books.  Not connected to the Reserve Fund.</t>
        </r>
      </text>
    </comment>
    <comment ref="C25" authorId="0" shapeId="0" xr:uid="{ED6029D5-FB2F-47CD-A3E9-5D15E1F7605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New Phone system 10K offset with Unassigned Funds</t>
        </r>
      </text>
    </comment>
    <comment ref="E25" authorId="0" shapeId="0" xr:uid="{B540D535-28CB-4FCB-9AE3-5E4DCFCF1D8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Small conference room copier 5K.  Did not purchase</t>
        </r>
      </text>
    </comment>
    <comment ref="G25" authorId="0" shapeId="0" xr:uid="{D5790A92-BB3B-4818-B754-DE7C237A9CC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Copier, public computer.</t>
        </r>
      </text>
    </comment>
    <comment ref="C30" authorId="0" shapeId="0" xr:uid="{8C8492B2-E541-4A6E-8291-C53C41EB996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$200 for Front Porch Forum</t>
        </r>
      </text>
    </comment>
    <comment ref="G36" authorId="0" shapeId="0" xr:uid="{9913E822-8ADB-4F33-914F-E582AB301B7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August Primary, November General, Town Meeting Day</t>
        </r>
      </text>
    </comment>
    <comment ref="G38" authorId="0" shapeId="0" xr:uid="{343C8610-A5A3-4A30-A1CE-12CE979E064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Includes 1 single audit
</t>
        </r>
      </text>
    </comment>
    <comment ref="H38" authorId="0" shapeId="0" xr:uid="{C09D43B5-304D-40B1-9996-87CF179E538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Need RFP current contract done</t>
        </r>
      </text>
    </comment>
    <comment ref="C41" authorId="0" shapeId="0" xr:uid="{130C1CE3-6F99-483D-99F8-5C6483D2A46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New Server 10K
Offset with Unassigned Funds</t>
        </r>
      </text>
    </comment>
    <comment ref="H41" authorId="0" shapeId="0" xr:uid="{EB2401F4-3364-44C0-ADE2-9DCEE46008E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Waiting for input from Simpleroute on computers</t>
        </r>
      </text>
    </comment>
    <comment ref="C44" authorId="0" shapeId="0" xr:uid="{8A204C7F-B874-46DF-8CD1-0105E4B6253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Moved to Library Expense Line. Offset with revenue from Charging Station.</t>
        </r>
      </text>
    </comment>
    <comment ref="C47" authorId="0" shapeId="0" xr:uid="{C234FE71-EBCD-4099-9E1C-C31A4E6BD0A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15K offset with Building Maintenance Revenue</t>
        </r>
      </text>
    </comment>
    <comment ref="G47" authorId="0" shapeId="0" xr:uid="{AEACAAC7-D08E-4501-A2B8-C86311BCE0D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Building Maintenance</t>
        </r>
      </text>
    </comment>
    <comment ref="H47" authorId="0" shapeId="0" xr:uid="{020F57EE-E1F4-4B10-A350-A98211BB111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Town Center Revenue</t>
        </r>
      </text>
    </comment>
    <comment ref="B52" authorId="0" shapeId="0" xr:uid="{90AAFBC4-0BFD-456C-B3E8-1CCE7763743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Not connected to the Reserve Fund</t>
        </r>
      </text>
    </comment>
    <comment ref="H55" authorId="0" shapeId="0" xr:uid="{D1F5C94B-957B-4989-BB9B-04721262427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Tank Loan 37,705 x 48%=18098
GAP Loan = 0
WFY25 398,691x2%x5%=20,333
18,098+20,333=38,431</t>
        </r>
      </text>
    </comment>
    <comment ref="E59" authorId="0" shapeId="0" xr:uid="{61BC90ED-A655-47AD-9757-BB5CE31AB35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24K
Now billing 6.5 hours a week (including travel) for 50 weeks @ a rate of 95.00/hour</t>
        </r>
      </text>
    </comment>
    <comment ref="C60" authorId="0" shapeId="0" xr:uid="{E064F951-6257-4760-BC11-3DE75E6756B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Reappraisal Reserve</t>
        </r>
      </text>
    </comment>
    <comment ref="G62" authorId="0" shapeId="0" xr:uid="{BA4305EA-460A-4308-BCD9-34E4303972E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Reappraisal</t>
        </r>
      </text>
    </comment>
    <comment ref="H62" authorId="0" shapeId="0" xr:uid="{E1D3D919-E8D7-47B8-8941-32D7C379733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by revenue</t>
        </r>
      </text>
    </comment>
    <comment ref="H79" authorId="0" shapeId="0" xr:uid="{D544E47A-B895-4DFE-940F-5C0FAF981E7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Town Plan mailings</t>
        </r>
      </text>
    </comment>
    <comment ref="H81" authorId="0" shapeId="0" xr:uid="{22769AEB-03FA-46B6-946E-A856D61B5C8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CCRPC - other than transportation planning such as zoning amendment review &amp; Town Plan
</t>
        </r>
      </text>
    </comment>
    <comment ref="H84" authorId="0" shapeId="0" xr:uid="{1AE8372F-1C9B-4CB7-B423-BA768E95193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Review of DRB applications
</t>
        </r>
      </text>
    </comment>
    <comment ref="C85" authorId="0" shapeId="0" xr:uid="{018DDB0F-F4E5-44C5-AFAF-00741257F62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4K Unassigned Funds</t>
        </r>
      </text>
    </comment>
    <comment ref="B106" authorId="0" shapeId="0" xr:uid="{B120FD82-F3A4-495A-A184-A5F2DD46093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Separate Tasors starting FY26
</t>
        </r>
      </text>
    </comment>
    <comment ref="B109" authorId="0" shapeId="0" xr:uid="{C7F00AF6-8625-43E8-A820-B214E1AB347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Eliminate the word "Office" in FY26</t>
        </r>
      </text>
    </comment>
    <comment ref="B124" authorId="0" shapeId="0" xr:uid="{37A1E851-1567-4608-850E-A501804E16B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Bundle with Equipment Repair</t>
        </r>
      </text>
    </comment>
    <comment ref="B125" authorId="0" shapeId="0" xr:uid="{16DC636A-30BB-4068-8103-6210DF1AB9B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Bundle in with Cruiser Purchase</t>
        </r>
      </text>
    </comment>
    <comment ref="C125" authorId="0" shapeId="0" xr:uid="{92082A64-EC00-46BC-8649-8747816FA09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 cruiser laptop, items to outfit cruiser (lights, cages, etc)</t>
        </r>
      </text>
    </comment>
    <comment ref="B126" authorId="0" shapeId="0" xr:uid="{1A2ADF56-A48C-4124-BFFE-5DA4D6DF35A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Police Cruiser Purchase Reserve</t>
        </r>
      </text>
    </comment>
    <comment ref="C126" authorId="0" shapeId="0" xr:uid="{D0AC2034-4D7F-457C-8A1B-5E0F633A4A7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Capital plan 2 new outfitted cruisers, use reserve to offset half of 1 cruiser.</t>
        </r>
      </text>
    </comment>
    <comment ref="H126" authorId="0" shapeId="0" xr:uid="{27B5C035-2AF4-4A25-A44B-B9E281FDB5F2}">
      <text>
        <r>
          <rPr>
            <b/>
            <sz val="9"/>
            <color indexed="81"/>
            <rFont val="Tahoma"/>
            <family val="2"/>
          </rPr>
          <t>Finance
Take Cruiser #5 out of service and replace it.</t>
        </r>
      </text>
    </comment>
    <comment ref="G145" authorId="0" shapeId="0" xr:uid="{2AF7EA4E-EBE4-44D1-B49D-46C26E5EDC8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Revenue Side</t>
        </r>
      </text>
    </comment>
    <comment ref="H165" authorId="0" shapeId="0" xr:uid="{A17AEA72-6C9C-45DC-97DC-CAE6DCA60AB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Eliminate the Coin Drop</t>
        </r>
      </text>
    </comment>
    <comment ref="C170" authorId="0" shapeId="0" xr:uid="{25E22E99-797F-4D8B-85E2-72F54F2DAE3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Gabel ends - painting and possible replacing.  Get an energy audit.
</t>
        </r>
      </text>
    </comment>
    <comment ref="E170" authorId="0" shapeId="0" xr:uid="{5B4A9E25-6D44-4767-A218-762DC4825DB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Heat pump in meeting room
</t>
        </r>
      </text>
    </comment>
    <comment ref="G170" authorId="0" shapeId="0" xr:uid="{CF04E00B-5E78-4515-88E2-8904AAD567F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Waterline to station</t>
        </r>
      </text>
    </comment>
    <comment ref="H170" authorId="0" shapeId="0" xr:uid="{1451EF67-ECD4-4BB5-85C3-3CCCCB5E1D9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New Water Line
</t>
        </r>
      </text>
    </comment>
    <comment ref="C172" authorId="0" shapeId="0" xr:uid="{5FE6FF8D-1E2D-46E9-B2F3-1B4B9D6271E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7 radios @ 1,000 ea
2 radios @ 1,500 ea</t>
        </r>
      </text>
    </comment>
    <comment ref="E172" authorId="0" shapeId="0" xr:uid="{9EBD9BF3-4B40-4D82-ADAE-A2D8CD771D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May need to go digital which will require a new repeater.
Repeater expense offset with Capital Reserve Funds</t>
        </r>
      </text>
    </comment>
    <comment ref="H173" authorId="0" shapeId="0" xr:uid="{6E64FC9F-AB82-4BB9-9B19-25647309A0B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Locked into the price of 5,600</t>
        </r>
      </text>
    </comment>
    <comment ref="H176" authorId="0" shapeId="0" xr:uid="{E9CF10B6-9318-426B-9EDD-854A6F2C5A4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Expecting repairs on Rescue Truck due to age</t>
        </r>
      </text>
    </comment>
    <comment ref="C180" authorId="0" shapeId="0" xr:uid="{3550D88D-6ACE-49DA-A61A-8CB75CE19D5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Stabilizer tool #1 5,226.67 Purchased
High Pressure lift kit 10,800 Not Purchased
Exhaust Fan not purchased</t>
        </r>
      </text>
    </comment>
    <comment ref="D180" authorId="0" shapeId="0" xr:uid="{7516C489-4CCF-4200-8D21-F5CDCF3D399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Stabilizing tool #1 Purchased.  
Exhaus fan &amp; High Pressure Lift Kit
</t>
        </r>
      </text>
    </comment>
    <comment ref="E180" authorId="0" shapeId="0" xr:uid="{063FEC05-7993-41D8-A65B-1D57A6FBAFD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Exhaust fan
Chocks
Air Lift bags
Generators
Nozzles
Jump Packs
Streamlights
Stabilizing kit
Portable Pump</t>
        </r>
      </text>
    </comment>
    <comment ref="H180" authorId="0" shapeId="0" xr:uid="{63E8F104-2FD9-4659-91A6-7558A4C64E4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Battery powered equipment as gas equipment needs to be replaced</t>
        </r>
      </text>
    </comment>
    <comment ref="H183" authorId="0" shapeId="0" xr:uid="{C1EAD747-1447-4FAF-B9E1-EAFCFE7E998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C185" authorId="0" shapeId="0" xr:uid="{089035E2-1D43-490E-8B2E-EDD1CB14012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reserves.
Not purchasing in FY23 because we can not get it.  We may have to put down a 10K deposit</t>
        </r>
      </text>
    </comment>
    <comment ref="E185" authorId="0" shapeId="0" xr:uid="{2FB15E45-3D32-441C-ADDE-8A773100B1B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Brush Truck will not be available until FY25</t>
        </r>
      </text>
    </comment>
    <comment ref="G185" authorId="0" shapeId="0" xr:uid="{E252E1F2-ED8E-4332-9E3A-84F61F29D95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Obtaining in FY25 but paying with Reserves.
</t>
        </r>
      </text>
    </comment>
    <comment ref="B223" authorId="0" shapeId="0" xr:uid="{285DA8AB-EDF6-4543-94A5-A132748D437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VNA</t>
        </r>
      </text>
    </comment>
    <comment ref="B250" authorId="0" shapeId="0" xr:uid="{4E28DF7D-64C8-4EF5-BB3C-2C4BD10BC2F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VNA</t>
        </r>
      </text>
    </comment>
    <comment ref="D275" authorId="0" shapeId="0" xr:uid="{40909711-7F46-472D-A5F6-C8CA34F5F18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Received 1 time reimbursement from Electric Company</t>
        </r>
      </text>
    </comment>
    <comment ref="G281" authorId="0" shapeId="0" xr:uid="{DBF8CBE4-0AA4-494D-B721-961AD9C6CD8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Purchasing some bulk  oil</t>
        </r>
      </text>
    </comment>
    <comment ref="E307" authorId="0" shapeId="0" xr:uid="{7F0DE141-11C6-47A1-A10F-C1F926128DD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Pete's estimate for centerline on roads the town has to contract for is $5,500 plus $1,500 for supplies for striping that the road crew does in the villate.  Flag but don't change yet</t>
        </r>
      </text>
    </comment>
    <comment ref="C316" authorId="0" shapeId="0" xr:uid="{17FA5F95-8A8E-4BBF-A1C9-0FE82C89260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Bridge St. project.  Eliminate East Main St.</t>
        </r>
      </text>
    </comment>
    <comment ref="E316" authorId="0" shapeId="0" xr:uid="{55E95AB3-4FF2-42A0-B7D1-E2FBFB62C04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East Main street will be a big project
Added 20K for Stormwater permit for Southview</t>
        </r>
      </text>
    </comment>
    <comment ref="E320" authorId="0" shapeId="0" xr:uid="{E77F8B0A-B036-4B15-9E54-3E49BF55713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E322" authorId="0" shapeId="0" xr:uid="{7B025437-D443-42FC-A584-94066AA808B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G324" authorId="0" shapeId="0" xr:uid="{0330578E-06DD-452B-96D5-183F23E0EE2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C327" authorId="0" shapeId="0" xr:uid="{A663C622-0732-42E0-A9F4-E75090987E4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10% cost</t>
        </r>
      </text>
    </comment>
    <comment ref="C329" authorId="0" shapeId="0" xr:uid="{5B8ACFEC-E21C-4D6D-8440-6E2A7DDEDF3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10% cost</t>
        </r>
      </text>
    </comment>
    <comment ref="C331" authorId="0" shapeId="0" xr:uid="{7DDDC7C8-99C4-404F-B3AD-2E388B21146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15% cost</t>
        </r>
      </text>
    </comment>
    <comment ref="E334" authorId="0" shapeId="0" xr:uid="{0595A2F2-9B30-4613-8D2A-EEC9E83D9D0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Increased from 10,000 to cover Southview guardrail project in FY24</t>
        </r>
      </text>
    </comment>
    <comment ref="H336" authorId="0" shapeId="0" xr:uid="{A81BD23A-9FE3-4A9F-8CBF-95FB95623BF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Suggest motion to move New Sidewalk Reserve that has $65K in to the  NTI reserve line.  
Traffic Control, pedestrian safety,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4" authorId="0" shapeId="0" xr:uid="{49D3E3A2-3B0D-46C3-B98F-D4D6E315580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B9" authorId="0" shapeId="0" xr:uid="{5CFFE472-C679-4B92-A357-79F765662E7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M10" authorId="0" shapeId="0" xr:uid="{5B2037E5-569B-46C2-9FFD-09E64DAE2DE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Using same as 2024 for now.  Will replace with estimates by end of Decemberf</t>
        </r>
      </text>
    </comment>
    <comment ref="B19" authorId="0" shapeId="0" xr:uid="{61658A3A-F62F-42FD-BFAC-29D28BCD8E0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L21" authorId="0" shapeId="0" xr:uid="{591B212A-5606-4815-B4C0-C83C0A19F43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 11</t>
        </r>
      </text>
    </comment>
    <comment ref="M22" authorId="0" shapeId="0" xr:uid="{DD888745-A4F9-411A-B9FA-DFB0669DB88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#12</t>
        </r>
      </text>
    </comment>
    <comment ref="M23" authorId="0" shapeId="0" xr:uid="{E4392BBB-35DF-49FF-BBD2-E3D544422D8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#13</t>
        </r>
      </text>
    </comment>
    <comment ref="G35" authorId="0" shapeId="0" xr:uid="{FBB18F24-8320-4A06-948C-651332EED0F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Library Electric on Expense side</t>
        </r>
      </text>
    </comment>
    <comment ref="B37" authorId="0" shapeId="0" xr:uid="{FCCA03EF-F63D-4BF4-8721-DB4667E525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C40" authorId="0" shapeId="0" xr:uid="{693699E3-3649-403D-848E-900F546480C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Expense for Brush Truck $200,000
Ordered but not available until FY25</t>
        </r>
      </text>
    </comment>
    <comment ref="C41" authorId="0" shapeId="0" xr:uid="{27A7F35C-F7C4-4D11-B352-3C90E840292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 Cruiser and cruiser equipment.
</t>
        </r>
      </text>
    </comment>
    <comment ref="C42" authorId="0" shapeId="0" xr:uid="{1BBF40BB-44A9-4ED9-AC42-CB6240B3A17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Reapprasal reserve covering 100 of Reappraisal</t>
        </r>
      </text>
    </comment>
    <comment ref="C46" authorId="0" shapeId="0" xr:uid="{ED1FB0A2-3AE9-4556-8D7C-83ECA8514A81}">
      <text>
        <r>
          <rPr>
            <b/>
            <sz val="9"/>
            <color indexed="81"/>
            <rFont val="Tahoma"/>
            <family val="2"/>
          </rPr>
          <t xml:space="preserve">Finance:
10,000 New Server
10,000 Phone System
4,000 Legal PZ
</t>
        </r>
      </text>
    </comment>
  </commentList>
</comments>
</file>

<file path=xl/sharedStrings.xml><?xml version="1.0" encoding="utf-8"?>
<sst xmlns="http://schemas.openxmlformats.org/spreadsheetml/2006/main" count="794" uniqueCount="687">
  <si>
    <t>TOWN ADMINISTRATION</t>
  </si>
  <si>
    <t>POLICE DEPARTMENT</t>
  </si>
  <si>
    <t>LIBRARY DEPARTMENT</t>
  </si>
  <si>
    <t>FIRE DEPARTMENT</t>
  </si>
  <si>
    <t>Tax Rate</t>
  </si>
  <si>
    <t>Current Fiscal Year</t>
  </si>
  <si>
    <t>Next Fiscal Year</t>
  </si>
  <si>
    <t>GF rate for tax billing purposes</t>
  </si>
  <si>
    <t>Amount To Be Raised</t>
  </si>
  <si>
    <t>Budget Amounts for Voter Approval</t>
  </si>
  <si>
    <t>General Fund Total</t>
  </si>
  <si>
    <t>Total - Town Administration</t>
  </si>
  <si>
    <t>Total - Police Department</t>
  </si>
  <si>
    <t>Total - Richmond Free Library</t>
  </si>
  <si>
    <t>Total - Fire Department</t>
  </si>
  <si>
    <t>RECREATION &amp; TRAILS</t>
  </si>
  <si>
    <t>Total - Recreation &amp; Trails</t>
  </si>
  <si>
    <t>Total - Highway Department</t>
  </si>
  <si>
    <t>Expense Budget Accounts</t>
  </si>
  <si>
    <t>Revenue Budget Accounts</t>
  </si>
  <si>
    <t>Total Highway Revenue</t>
  </si>
  <si>
    <t>Total General &amp; Highway Revenue</t>
  </si>
  <si>
    <t>Total General Fund Revenue</t>
  </si>
  <si>
    <t>(non tax revenue)</t>
  </si>
  <si>
    <t>PLANNING AND ZONING</t>
  </si>
  <si>
    <t>Total - Planning and Zoning</t>
  </si>
  <si>
    <t>Administration Operations</t>
  </si>
  <si>
    <t xml:space="preserve"> </t>
  </si>
  <si>
    <t>FUND BALANCE USAGE</t>
  </si>
  <si>
    <t>FUND TRANSFERS</t>
  </si>
  <si>
    <t xml:space="preserve">Veterans  </t>
  </si>
  <si>
    <t xml:space="preserve">Veterans </t>
  </si>
  <si>
    <t>Richmond Terrace</t>
  </si>
  <si>
    <t>Tax Rate for Exemptions</t>
  </si>
  <si>
    <t>GF rate for exemptions</t>
  </si>
  <si>
    <t>Tax dollars</t>
  </si>
  <si>
    <t>Homestead $</t>
  </si>
  <si>
    <t>Non-Homestead $</t>
  </si>
  <si>
    <t>Total dollars to be raised</t>
  </si>
  <si>
    <t>Exemptions</t>
  </si>
  <si>
    <t>Rate Increase over prior year tax rate</t>
  </si>
  <si>
    <t>Percentage increase over prior year</t>
  </si>
  <si>
    <t>Tax Rate per $100</t>
  </si>
  <si>
    <t>Homestead School Rate</t>
  </si>
  <si>
    <t>Non-Homestead School Rate</t>
  </si>
  <si>
    <t>Budget FY23</t>
  </si>
  <si>
    <t>Budget FY 2023</t>
  </si>
  <si>
    <t>Overtime</t>
  </si>
  <si>
    <t>Chart of Account #</t>
  </si>
  <si>
    <t>10-7-10-0-10.00</t>
  </si>
  <si>
    <t xml:space="preserve">10-7-10-1-45.02 </t>
  </si>
  <si>
    <t xml:space="preserve">10-7-10-0-10.05 </t>
  </si>
  <si>
    <t>10-7-10-0-10.01</t>
  </si>
  <si>
    <t xml:space="preserve">10-7-10-0-10.30 </t>
  </si>
  <si>
    <t xml:space="preserve">10-7-10-0-11.00 </t>
  </si>
  <si>
    <t xml:space="preserve">10-7-10-0-12.00 </t>
  </si>
  <si>
    <t xml:space="preserve">10-7-10-0-15.00 </t>
  </si>
  <si>
    <t xml:space="preserve">10-7-10-0-15.01 </t>
  </si>
  <si>
    <t xml:space="preserve">10-7-10-0-15.03 </t>
  </si>
  <si>
    <t xml:space="preserve">10-7-10-0-15.04 </t>
  </si>
  <si>
    <t xml:space="preserve">10-7-10-1-42.00 </t>
  </si>
  <si>
    <t xml:space="preserve">10-7-10-0-17.00 </t>
  </si>
  <si>
    <t xml:space="preserve">10-7-10-1-27.00 </t>
  </si>
  <si>
    <t xml:space="preserve">10-7-10-1-29.00 </t>
  </si>
  <si>
    <t xml:space="preserve">10-7-10-0-10.03 </t>
  </si>
  <si>
    <t xml:space="preserve">10-7-10-1-25.03 </t>
  </si>
  <si>
    <t xml:space="preserve">10-7-10-1-20.01 </t>
  </si>
  <si>
    <t xml:space="preserve">10-7-10-1-20.00 </t>
  </si>
  <si>
    <t xml:space="preserve">10-7-10-1-22.00 </t>
  </si>
  <si>
    <t xml:space="preserve">10-7-10-1-30.00 </t>
  </si>
  <si>
    <t xml:space="preserve">10-7-10-1-21.00 </t>
  </si>
  <si>
    <t xml:space="preserve">10-7-10-1-23.00 </t>
  </si>
  <si>
    <t xml:space="preserve">10-7-10-1-24.00 </t>
  </si>
  <si>
    <t xml:space="preserve">10-7-10-1-45.00 </t>
  </si>
  <si>
    <t xml:space="preserve">10-7-10-1-45.03 </t>
  </si>
  <si>
    <t xml:space="preserve">10-7-10-1-45.05 </t>
  </si>
  <si>
    <t xml:space="preserve">10-7-10-1-45-06 </t>
  </si>
  <si>
    <t xml:space="preserve">10-7-10-2-31.00 </t>
  </si>
  <si>
    <t xml:space="preserve">10-7-10-2-32.00 </t>
  </si>
  <si>
    <t xml:space="preserve">10-7-10-2-32.01 </t>
  </si>
  <si>
    <t xml:space="preserve">10-7-10-2-33.00 </t>
  </si>
  <si>
    <t xml:space="preserve">10-7-10-2-34.00 </t>
  </si>
  <si>
    <t xml:space="preserve">10-7-10-2-62.00 </t>
  </si>
  <si>
    <t xml:space="preserve">10-7-10-2-62.01 </t>
  </si>
  <si>
    <t xml:space="preserve">10-7-10-3-42.01 </t>
  </si>
  <si>
    <t xml:space="preserve">10-7-10-3-43.00 </t>
  </si>
  <si>
    <t xml:space="preserve">10-7-10-3-44.00 </t>
  </si>
  <si>
    <t xml:space="preserve">10-7-10-3-46.00 </t>
  </si>
  <si>
    <t xml:space="preserve">10-7-10-3-48.00 </t>
  </si>
  <si>
    <t xml:space="preserve">10-7-10-3-48.01 </t>
  </si>
  <si>
    <t xml:space="preserve">10-7-10-3-80.00 </t>
  </si>
  <si>
    <t xml:space="preserve">10-7-10-3-80.03 </t>
  </si>
  <si>
    <t xml:space="preserve">10-8-90-5-95.03 </t>
  </si>
  <si>
    <t xml:space="preserve">10-7-10-2-43.01 </t>
  </si>
  <si>
    <t xml:space="preserve">10-7-12-1-45.00 </t>
  </si>
  <si>
    <t xml:space="preserve">10-7-12-1-45.01 </t>
  </si>
  <si>
    <t xml:space="preserve">10-7-12-3-47.00 </t>
  </si>
  <si>
    <t xml:space="preserve">10-7-90-1-91.00 </t>
  </si>
  <si>
    <t xml:space="preserve">10-7-15-0-10.00 </t>
  </si>
  <si>
    <t xml:space="preserve">10-7-15-0-11.00 </t>
  </si>
  <si>
    <t xml:space="preserve">10-7-15-0-12.00 </t>
  </si>
  <si>
    <t xml:space="preserve">10-7-15-0-15.00 </t>
  </si>
  <si>
    <t xml:space="preserve">10-7-15-0-15.03 </t>
  </si>
  <si>
    <t xml:space="preserve">10-7-15-1-20.00 </t>
  </si>
  <si>
    <t xml:space="preserve">10-7-15-1-21.00 </t>
  </si>
  <si>
    <t xml:space="preserve">10-7-15-1-24.00 </t>
  </si>
  <si>
    <t xml:space="preserve">10-7-15-1-27.00 </t>
  </si>
  <si>
    <t xml:space="preserve">10-7-15-1-29.00 </t>
  </si>
  <si>
    <t xml:space="preserve">10-7-15-1-42.00 </t>
  </si>
  <si>
    <t xml:space="preserve">10-7-15-1-45.00 </t>
  </si>
  <si>
    <t xml:space="preserve">10-7-15-1-43.01 </t>
  </si>
  <si>
    <t xml:space="preserve">10-8-90-5-95.08 </t>
  </si>
  <si>
    <t xml:space="preserve">10-7-20-0-10.00 </t>
  </si>
  <si>
    <t xml:space="preserve">10-7-20-0-10.06 </t>
  </si>
  <si>
    <t xml:space="preserve">10-7-20-0-10.30 </t>
  </si>
  <si>
    <t xml:space="preserve">10-7-20-0-10.99 </t>
  </si>
  <si>
    <t xml:space="preserve">10-7-20-0-11.00 </t>
  </si>
  <si>
    <t xml:space="preserve">10-7-20-0-12.00 </t>
  </si>
  <si>
    <t xml:space="preserve">10-7-20-0-15.00 </t>
  </si>
  <si>
    <t xml:space="preserve">10-7-20-0-15.01 </t>
  </si>
  <si>
    <t xml:space="preserve">10-7-20-0-15.03 </t>
  </si>
  <si>
    <t xml:space="preserve">10-7-20-0-15.04 </t>
  </si>
  <si>
    <t xml:space="preserve">10-7-20-0-10.05 </t>
  </si>
  <si>
    <t xml:space="preserve">10-7-20-0-10.04 </t>
  </si>
  <si>
    <t xml:space="preserve">10-7-20-1-16.00 </t>
  </si>
  <si>
    <t xml:space="preserve">10-7-20-1-16.01 </t>
  </si>
  <si>
    <t xml:space="preserve">10-7-20-1-20.00 </t>
  </si>
  <si>
    <t xml:space="preserve">10-7-20-1-22.00 </t>
  </si>
  <si>
    <t xml:space="preserve">10-7-20-1-22.01 </t>
  </si>
  <si>
    <t xml:space="preserve">10-7-20-1-22.02 </t>
  </si>
  <si>
    <t xml:space="preserve">10-7-20-1-27.00 </t>
  </si>
  <si>
    <t xml:space="preserve">10-7-20-1-28.00 </t>
  </si>
  <si>
    <t xml:space="preserve">10-7-20-1-29.00 </t>
  </si>
  <si>
    <t xml:space="preserve">10-7-20-1-30.00 </t>
  </si>
  <si>
    <t xml:space="preserve">10-7-20-2-20.10 </t>
  </si>
  <si>
    <t xml:space="preserve">10-7-20-3-20.00 </t>
  </si>
  <si>
    <t xml:space="preserve">10-7-20-3-35.00 </t>
  </si>
  <si>
    <t xml:space="preserve">10-7-20-5-50.00 </t>
  </si>
  <si>
    <t xml:space="preserve">10-7-20-5-52.00 </t>
  </si>
  <si>
    <t xml:space="preserve">10-7-20-5-52.18 </t>
  </si>
  <si>
    <t xml:space="preserve">10-7-20-5-52.19 </t>
  </si>
  <si>
    <t xml:space="preserve">10-7-20-0-90.01 </t>
  </si>
  <si>
    <t xml:space="preserve">10-7-20-5-50.01 </t>
  </si>
  <si>
    <t xml:space="preserve">10-7-35-0-10.00 </t>
  </si>
  <si>
    <t xml:space="preserve">10-7-35-0-10.30 </t>
  </si>
  <si>
    <t xml:space="preserve">10-7-35-0-11.00 </t>
  </si>
  <si>
    <t xml:space="preserve">10-7-35-0-12.00 </t>
  </si>
  <si>
    <t xml:space="preserve">10-7-35-0-15.00 </t>
  </si>
  <si>
    <t xml:space="preserve">10-7-35-0-15.03 </t>
  </si>
  <si>
    <t xml:space="preserve">10-7-35-1-20.00 </t>
  </si>
  <si>
    <t xml:space="preserve">10-7-35-1-21.00 </t>
  </si>
  <si>
    <t xml:space="preserve">10-7-35-1-22.00 </t>
  </si>
  <si>
    <t xml:space="preserve">10-7-35-1-27.00 </t>
  </si>
  <si>
    <t xml:space="preserve">10-7-35-1-29.00 </t>
  </si>
  <si>
    <t xml:space="preserve">10-7-35-1-29.01 </t>
  </si>
  <si>
    <t xml:space="preserve">10-7-35-1-30.00 </t>
  </si>
  <si>
    <t xml:space="preserve">10-7-35-2-31.00 </t>
  </si>
  <si>
    <t xml:space="preserve">10-7-35-2-32.00 </t>
  </si>
  <si>
    <t xml:space="preserve">10-7-35-2-33.00 </t>
  </si>
  <si>
    <t xml:space="preserve">10-7-35-2-62.00 </t>
  </si>
  <si>
    <t xml:space="preserve">10-7-35-3-20.01 </t>
  </si>
  <si>
    <t xml:space="preserve">10-7-35-3-45.01 </t>
  </si>
  <si>
    <t xml:space="preserve">10-7-90-2-92.01 </t>
  </si>
  <si>
    <t xml:space="preserve">10-7-40-0-10.00 </t>
  </si>
  <si>
    <t xml:space="preserve">10-7-40-0-11.00 </t>
  </si>
  <si>
    <t xml:space="preserve">10-7-40-1-18.00 </t>
  </si>
  <si>
    <t xml:space="preserve">10-7-40-1-27.00 </t>
  </si>
  <si>
    <t xml:space="preserve">10-7-40-1-29.00 </t>
  </si>
  <si>
    <t xml:space="preserve">10-7-40-1-30.00 </t>
  </si>
  <si>
    <t xml:space="preserve">10-7-40-1-95.00 </t>
  </si>
  <si>
    <t xml:space="preserve">10-7-40-2-31.00 </t>
  </si>
  <si>
    <t xml:space="preserve">10-7-40-2-32.00 </t>
  </si>
  <si>
    <t xml:space="preserve">10-7-40-2-33.00 </t>
  </si>
  <si>
    <t xml:space="preserve">10-7-40-2-62.00 </t>
  </si>
  <si>
    <t xml:space="preserve">10-7-40-2-30.00 </t>
  </si>
  <si>
    <t xml:space="preserve">10-7-40-5-35.01 </t>
  </si>
  <si>
    <t xml:space="preserve">10-7-40-5-35.03 </t>
  </si>
  <si>
    <t xml:space="preserve">10-7-40-5-50.00 </t>
  </si>
  <si>
    <t xml:space="preserve">10-7-40-5-51.01 </t>
  </si>
  <si>
    <t xml:space="preserve">10-7-40-5-52.00 </t>
  </si>
  <si>
    <t xml:space="preserve">10-7-40-5-52.02 </t>
  </si>
  <si>
    <t xml:space="preserve">10-7-40-5-53.01 </t>
  </si>
  <si>
    <t xml:space="preserve">10-7-40-5-55.00 </t>
  </si>
  <si>
    <t xml:space="preserve">10-7-40-5-57.00 </t>
  </si>
  <si>
    <t xml:space="preserve">10-7-40-5-80.05 </t>
  </si>
  <si>
    <t xml:space="preserve">10-7-40-5-80.06 </t>
  </si>
  <si>
    <t xml:space="preserve">10-7-90-5-90.03 </t>
  </si>
  <si>
    <t xml:space="preserve">10-7-40-5-80.03 </t>
  </si>
  <si>
    <t xml:space="preserve">10-7-90-5-93.04 </t>
  </si>
  <si>
    <t xml:space="preserve">10-7-90-5-93.00 </t>
  </si>
  <si>
    <t xml:space="preserve">10-7-60-0-10.00 </t>
  </si>
  <si>
    <t xml:space="preserve">10-7-60-0-11.00 </t>
  </si>
  <si>
    <t xml:space="preserve">10-7-60-1-42.01 </t>
  </si>
  <si>
    <t xml:space="preserve">10-7-60-2-32.00 </t>
  </si>
  <si>
    <t xml:space="preserve">10-7-60-2-33.00 </t>
  </si>
  <si>
    <t xml:space="preserve">10-7-60-2-34.00 </t>
  </si>
  <si>
    <t xml:space="preserve">10-7-60-2-62.00 </t>
  </si>
  <si>
    <t xml:space="preserve">10-7-60-2-62.01 </t>
  </si>
  <si>
    <t xml:space="preserve">10-7-60-2-62.02 </t>
  </si>
  <si>
    <t xml:space="preserve">10-7-60-3-95.00 </t>
  </si>
  <si>
    <t xml:space="preserve">10-7-60-3-95.01 </t>
  </si>
  <si>
    <t xml:space="preserve">10-8-90-5-92.22 </t>
  </si>
  <si>
    <t xml:space="preserve">10-7-90-2-92.02 </t>
  </si>
  <si>
    <t xml:space="preserve">10-8-90-5-95.01 </t>
  </si>
  <si>
    <t>10-8-90-5-95.02</t>
  </si>
  <si>
    <t xml:space="preserve">10-8-90-5-95.04 </t>
  </si>
  <si>
    <t xml:space="preserve">10-8-90-5-95.06 </t>
  </si>
  <si>
    <t xml:space="preserve">10-8-90-5-95.07 </t>
  </si>
  <si>
    <t xml:space="preserve">10-8-90-5-95.09 </t>
  </si>
  <si>
    <t xml:space="preserve">10-8-90-5-95.10 </t>
  </si>
  <si>
    <t xml:space="preserve">10-8-90-5-95.12 </t>
  </si>
  <si>
    <t xml:space="preserve">10-8-90-5-95.13 </t>
  </si>
  <si>
    <t xml:space="preserve">10-8-90-5-95.14 </t>
  </si>
  <si>
    <t xml:space="preserve">10-8-90-5-95.16 </t>
  </si>
  <si>
    <t xml:space="preserve">10-8-90-5-95.17 </t>
  </si>
  <si>
    <t xml:space="preserve">10-8-90-5-95.18 </t>
  </si>
  <si>
    <t xml:space="preserve">10-8-90-5-92.21 </t>
  </si>
  <si>
    <t xml:space="preserve">11-7-50-0-10.00 </t>
  </si>
  <si>
    <t xml:space="preserve">11-7-50-0-10.30 </t>
  </si>
  <si>
    <t xml:space="preserve">11-7-50-0-10.98 </t>
  </si>
  <si>
    <t xml:space="preserve">11-7-50-0-11.00 </t>
  </si>
  <si>
    <t xml:space="preserve">11-7-50-0-12.00 </t>
  </si>
  <si>
    <t xml:space="preserve">11-7-50-0-15.00 </t>
  </si>
  <si>
    <t xml:space="preserve">11-7-10-0-15.03 </t>
  </si>
  <si>
    <t xml:space="preserve">11-7-50-0-16.00 </t>
  </si>
  <si>
    <t xml:space="preserve">11-7-50-1-20.00 </t>
  </si>
  <si>
    <t xml:space="preserve">11-7-50-1-29.00 </t>
  </si>
  <si>
    <t xml:space="preserve">11-7-50-1-30.00 </t>
  </si>
  <si>
    <t xml:space="preserve">11-7-50-2-29.00 </t>
  </si>
  <si>
    <t xml:space="preserve">11-7-50-2-29.01 </t>
  </si>
  <si>
    <t>11-7-50-2-31.00</t>
  </si>
  <si>
    <t xml:space="preserve">11-7-50-2-32.00 </t>
  </si>
  <si>
    <t xml:space="preserve">11-7-50-2-33.00 </t>
  </si>
  <si>
    <t xml:space="preserve">11-7-50-2-34.00 </t>
  </si>
  <si>
    <t xml:space="preserve">11-7-50-2-62.00 </t>
  </si>
  <si>
    <t xml:space="preserve">11-7-50-3-32.01 </t>
  </si>
  <si>
    <t xml:space="preserve">11-7-50-5-35.00 </t>
  </si>
  <si>
    <t xml:space="preserve">11-7-50-5-35.01 </t>
  </si>
  <si>
    <t xml:space="preserve">11-7-50-5-50.00 </t>
  </si>
  <si>
    <t xml:space="preserve">11-7-50-5-50.02 </t>
  </si>
  <si>
    <t xml:space="preserve">11-7-50-5-52.00 </t>
  </si>
  <si>
    <t xml:space="preserve">11-7-50-5-52.01 </t>
  </si>
  <si>
    <t xml:space="preserve">11-7-50-5-52.03 </t>
  </si>
  <si>
    <t xml:space="preserve">11-7-50-5-52.04 </t>
  </si>
  <si>
    <t xml:space="preserve">11-7-50-5-52.05 </t>
  </si>
  <si>
    <t xml:space="preserve">11-7-50-5-52.06 </t>
  </si>
  <si>
    <t xml:space="preserve">11-7-50-5-52.07 </t>
  </si>
  <si>
    <t xml:space="preserve">11-7-50-5-52.08 </t>
  </si>
  <si>
    <t xml:space="preserve">11-7-50-5-52.09 </t>
  </si>
  <si>
    <t xml:space="preserve">11-7-50-5-52.10 </t>
  </si>
  <si>
    <t xml:space="preserve">11-7-50-5-52.18 </t>
  </si>
  <si>
    <t xml:space="preserve">11-7-50-5-52.19 </t>
  </si>
  <si>
    <t xml:space="preserve">11-7-50-5-53.00 </t>
  </si>
  <si>
    <t xml:space="preserve">11-7-50-6-45.18 </t>
  </si>
  <si>
    <t xml:space="preserve">11-7-50-6-46.00 </t>
  </si>
  <si>
    <t xml:space="preserve">11-7-50-6-57.00 </t>
  </si>
  <si>
    <t xml:space="preserve">11-7-50-6-57.01 </t>
  </si>
  <si>
    <t xml:space="preserve">11-7-50-6-57.03 </t>
  </si>
  <si>
    <t xml:space="preserve">11-7-50-6-57.04 </t>
  </si>
  <si>
    <t xml:space="preserve">11-7-50-6-57.19 </t>
  </si>
  <si>
    <t xml:space="preserve">11-7-50-6-60.00 </t>
  </si>
  <si>
    <t xml:space="preserve">11-7-50-6-60.01 </t>
  </si>
  <si>
    <t xml:space="preserve">11-7-50-6-60.19 </t>
  </si>
  <si>
    <t xml:space="preserve">11-7-50-6-62.02 </t>
  </si>
  <si>
    <t xml:space="preserve">11-7-50-6-63.00 </t>
  </si>
  <si>
    <t xml:space="preserve">11-7-50-6-63.02 </t>
  </si>
  <si>
    <t xml:space="preserve">11-7-50-6-63.03 </t>
  </si>
  <si>
    <t xml:space="preserve">11-7-50-6-64.00 </t>
  </si>
  <si>
    <t xml:space="preserve">11-7-50-6-60.03 </t>
  </si>
  <si>
    <t xml:space="preserve">11-7-50-6-60.05 </t>
  </si>
  <si>
    <t xml:space="preserve">11-7-50-6-60.06 </t>
  </si>
  <si>
    <t xml:space="preserve">11-7-50-6-64.01 </t>
  </si>
  <si>
    <t xml:space="preserve">11-7-50-6-64.02 </t>
  </si>
  <si>
    <t xml:space="preserve">11-7-90-2-90.11 </t>
  </si>
  <si>
    <t>11-7-90-2-90.13</t>
  </si>
  <si>
    <t xml:space="preserve">11-7-90-5-90.15 </t>
  </si>
  <si>
    <t xml:space="preserve">11-7-90-5-90.36 </t>
  </si>
  <si>
    <t xml:space="preserve">11-7-90-5-90.37 </t>
  </si>
  <si>
    <t xml:space="preserve">11-7-90-5-90.33 </t>
  </si>
  <si>
    <t xml:space="preserve">11-7-90-5-90.34 </t>
  </si>
  <si>
    <t xml:space="preserve">11-7-90-5-90.45 </t>
  </si>
  <si>
    <t xml:space="preserve">11-7-90-5-93.01 </t>
  </si>
  <si>
    <t xml:space="preserve">11-7-90-5-93.02 </t>
  </si>
  <si>
    <t xml:space="preserve">11-7-90-5-93.03 </t>
  </si>
  <si>
    <t xml:space="preserve">11-7-90-5-93.04 </t>
  </si>
  <si>
    <t>Administration salaries</t>
  </si>
  <si>
    <t>Contract services animal</t>
  </si>
  <si>
    <t>Selectboard</t>
  </si>
  <si>
    <t>Delinquent Tax Collector</t>
  </si>
  <si>
    <t>Health insurance opt out</t>
  </si>
  <si>
    <t>SS/Medicare - Adm.</t>
  </si>
  <si>
    <t>Municipal retirement</t>
  </si>
  <si>
    <t>Health insurance</t>
  </si>
  <si>
    <t>Health insurance HSA</t>
  </si>
  <si>
    <t>Long term disability</t>
  </si>
  <si>
    <t>Health insurance broker fees</t>
  </si>
  <si>
    <t>Association dues</t>
  </si>
  <si>
    <t>Recognitions/Awards</t>
  </si>
  <si>
    <t>Training/Education</t>
  </si>
  <si>
    <t>Travel - Adm.</t>
  </si>
  <si>
    <t>Election expenses</t>
  </si>
  <si>
    <t>Town reports</t>
  </si>
  <si>
    <t>Recording books</t>
  </si>
  <si>
    <t>Office supplies</t>
  </si>
  <si>
    <t>Office equipment</t>
  </si>
  <si>
    <t>Telephone/Internet</t>
  </si>
  <si>
    <t>Postage - Adm.</t>
  </si>
  <si>
    <t>Website administration</t>
  </si>
  <si>
    <t>Advertising - Adm.</t>
  </si>
  <si>
    <t>Contract services admin</t>
  </si>
  <si>
    <t>Contract services election</t>
  </si>
  <si>
    <t>Technology equipment</t>
  </si>
  <si>
    <t>Heat</t>
  </si>
  <si>
    <t>Electric</t>
  </si>
  <si>
    <t>Electric Vehicle Charging Station</t>
  </si>
  <si>
    <t>Water and Sewer</t>
  </si>
  <si>
    <t>Trash removal</t>
  </si>
  <si>
    <t>Building maintenance</t>
  </si>
  <si>
    <t>Landscaping &amp; tree maintenance</t>
  </si>
  <si>
    <t>VLCT membership dues</t>
  </si>
  <si>
    <t>Legal</t>
  </si>
  <si>
    <t>Engineering Review</t>
  </si>
  <si>
    <t>General/PACIF Insurance</t>
  </si>
  <si>
    <t>County tax</t>
  </si>
  <si>
    <t>Emergency management</t>
  </si>
  <si>
    <t>Flags</t>
  </si>
  <si>
    <t>Fire protection</t>
  </si>
  <si>
    <t>Tax map maintenance</t>
  </si>
  <si>
    <t>Reappraisal reserve</t>
  </si>
  <si>
    <t>Salaries</t>
  </si>
  <si>
    <t>Postage - PZ</t>
  </si>
  <si>
    <t>Advertising - PZ</t>
  </si>
  <si>
    <t>Contract services planning &amp; zoning</t>
  </si>
  <si>
    <t>Transportation Planning</t>
  </si>
  <si>
    <t>Regular salaries</t>
  </si>
  <si>
    <t>On-call hours</t>
  </si>
  <si>
    <t>Social Security/Medicare</t>
  </si>
  <si>
    <t>Short Term disability</t>
  </si>
  <si>
    <t>Life insurance</t>
  </si>
  <si>
    <t xml:space="preserve">Constable training </t>
  </si>
  <si>
    <t>Body Cameras</t>
  </si>
  <si>
    <t>Office equipment (Copier &amp; DPS)</t>
  </si>
  <si>
    <t>General/PACIF insurance</t>
  </si>
  <si>
    <t>Travel</t>
  </si>
  <si>
    <t>Telephone</t>
  </si>
  <si>
    <t>Polygraph testing</t>
  </si>
  <si>
    <t>Police supplies (non office &amp; non uniform)</t>
  </si>
  <si>
    <t>Equipment repair</t>
  </si>
  <si>
    <t>Police cruiser repair</t>
  </si>
  <si>
    <t>Police cruiser equipment</t>
  </si>
  <si>
    <t>Police cruiser tires</t>
  </si>
  <si>
    <t>Postage</t>
  </si>
  <si>
    <t>Computer</t>
  </si>
  <si>
    <t>Electricity</t>
  </si>
  <si>
    <t>Books</t>
  </si>
  <si>
    <t>Programs</t>
  </si>
  <si>
    <t>Library reserve</t>
  </si>
  <si>
    <t>Medical</t>
  </si>
  <si>
    <t>Public relations</t>
  </si>
  <si>
    <t>Radio repair</t>
  </si>
  <si>
    <t>Radio dispatch</t>
  </si>
  <si>
    <t>Gas, oil &amp; diesel fuel</t>
  </si>
  <si>
    <t>Pump testing</t>
  </si>
  <si>
    <t>Hose testing</t>
  </si>
  <si>
    <t>Supplies</t>
  </si>
  <si>
    <t>Equipment purchase</t>
  </si>
  <si>
    <t>2005  Engine bond</t>
  </si>
  <si>
    <t>2005 Engine Interest</t>
  </si>
  <si>
    <t>Safety equipment &amp; gear reserve</t>
  </si>
  <si>
    <t>Fire Capital reserve</t>
  </si>
  <si>
    <t>Recreation salaries</t>
  </si>
  <si>
    <t>Park maintenance</t>
  </si>
  <si>
    <t>Trails maintenance</t>
  </si>
  <si>
    <t>Recreation equipment</t>
  </si>
  <si>
    <t>Conservation commission supplies</t>
  </si>
  <si>
    <t>Special events</t>
  </si>
  <si>
    <t>Conservation fund 1Cent</t>
  </si>
  <si>
    <t>VT Family Network</t>
  </si>
  <si>
    <t>Age Well</t>
  </si>
  <si>
    <t>Lund</t>
  </si>
  <si>
    <t>Richmond Community Band</t>
  </si>
  <si>
    <t>Richmond Rescue</t>
  </si>
  <si>
    <t>UVM Home Health &amp; Hospice</t>
  </si>
  <si>
    <t>VT Center for Independent Living</t>
  </si>
  <si>
    <t>Our Community Cares Camp (OCCC)</t>
  </si>
  <si>
    <t>Committee on Temporary Shelter (COTS)</t>
  </si>
  <si>
    <t>Steps against domestic violence</t>
  </si>
  <si>
    <t>Lake Iroquois Association</t>
  </si>
  <si>
    <t>Uniforms</t>
  </si>
  <si>
    <t>Education /Licenses</t>
  </si>
  <si>
    <t>General Insure/VLCT PACIF</t>
  </si>
  <si>
    <t>Radio</t>
  </si>
  <si>
    <t>Gas &amp; Oil</t>
  </si>
  <si>
    <t>Diesel fuel</t>
  </si>
  <si>
    <t>Winter maintenance attachments</t>
  </si>
  <si>
    <t>Tire chains</t>
  </si>
  <si>
    <t>Tires</t>
  </si>
  <si>
    <t>Equipment rental</t>
  </si>
  <si>
    <t>Engineers/Consultants - roads</t>
  </si>
  <si>
    <t>Small equipment purchase</t>
  </si>
  <si>
    <t>Cutting edges</t>
  </si>
  <si>
    <t>Welding &amp; cutting supplies</t>
  </si>
  <si>
    <t>Equip. rental wood chip</t>
  </si>
  <si>
    <t>Patching</t>
  </si>
  <si>
    <t>Chloride</t>
  </si>
  <si>
    <t>Sweeping</t>
  </si>
  <si>
    <t>Centerline paint &amp; shoulder</t>
  </si>
  <si>
    <t>Signs</t>
  </si>
  <si>
    <t>Crosswalks Illuminated</t>
  </si>
  <si>
    <t>Culverts</t>
  </si>
  <si>
    <t>Gravel &amp; aggregates</t>
  </si>
  <si>
    <t>Salt</t>
  </si>
  <si>
    <t>Sand</t>
  </si>
  <si>
    <t>Retreatment</t>
  </si>
  <si>
    <t>Storm water &amp; sidewalks</t>
  </si>
  <si>
    <t>Jericho Road Interest</t>
  </si>
  <si>
    <t>Project 4a Millet storm water</t>
  </si>
  <si>
    <t>2017 FY20 Grader principal</t>
  </si>
  <si>
    <t>2017 FY20 Grader interest</t>
  </si>
  <si>
    <t>Contract services technology support</t>
  </si>
  <si>
    <t>Contracted services independent Auditors</t>
  </si>
  <si>
    <t>Fleet maintenance</t>
  </si>
  <si>
    <t>Lake Iroquois Recreation District</t>
  </si>
  <si>
    <t>Electricity - Garage</t>
  </si>
  <si>
    <t>Electricity - Street lights</t>
  </si>
  <si>
    <t>Repair -  Grader</t>
  </si>
  <si>
    <t xml:space="preserve">Repair - Loader </t>
  </si>
  <si>
    <t xml:space="preserve">Repair - Excavator </t>
  </si>
  <si>
    <t>Repair - Roadside mower</t>
  </si>
  <si>
    <t>Repair - Utility vehicle</t>
  </si>
  <si>
    <t>Repair - Tractor</t>
  </si>
  <si>
    <t xml:space="preserve">Repair - Dump Truck Fleet </t>
  </si>
  <si>
    <t>Repair - Pickup Truck Fleet</t>
  </si>
  <si>
    <t>Repair - Small equipment</t>
  </si>
  <si>
    <t>Equipment parts - Miscellaneous</t>
  </si>
  <si>
    <t xml:space="preserve">Supplies - Miscellaneous </t>
  </si>
  <si>
    <t>Jericho Road principal</t>
  </si>
  <si>
    <t>Reserve - Highway Capital</t>
  </si>
  <si>
    <t>Reserve - Bridge &amp; Culvert</t>
  </si>
  <si>
    <t xml:space="preserve">Reserve - Guardrail </t>
  </si>
  <si>
    <t>10-6-10-1-20.05</t>
  </si>
  <si>
    <t>10-6-10-1-21.01</t>
  </si>
  <si>
    <t xml:space="preserve">10-6-10-1-21.03 </t>
  </si>
  <si>
    <t xml:space="preserve">10-6-10-1-40.05 </t>
  </si>
  <si>
    <t xml:space="preserve">10-6-10-3-11.10 </t>
  </si>
  <si>
    <t>10-6-10-3-11.11</t>
  </si>
  <si>
    <t>10-6-10-3-30.10</t>
  </si>
  <si>
    <t xml:space="preserve">10-6-10-3-30.12 </t>
  </si>
  <si>
    <t xml:space="preserve">10-6-10-3-30.13 </t>
  </si>
  <si>
    <t xml:space="preserve">10-6-10-3-30.14 </t>
  </si>
  <si>
    <t xml:space="preserve">10-6-10-3-30.15 </t>
  </si>
  <si>
    <t xml:space="preserve">10-6-10-2-62.00 </t>
  </si>
  <si>
    <t>10-6-20-2-01.10</t>
  </si>
  <si>
    <t xml:space="preserve">10-6-20-2-02.10 </t>
  </si>
  <si>
    <t xml:space="preserve">10-6-20-2-04.00 </t>
  </si>
  <si>
    <t xml:space="preserve">10-6-20-2-20.10 </t>
  </si>
  <si>
    <t xml:space="preserve">10-6-20-2-20.11 </t>
  </si>
  <si>
    <t xml:space="preserve">10-6-20-2-97.00 </t>
  </si>
  <si>
    <t xml:space="preserve">10-6-35-3-00.10 </t>
  </si>
  <si>
    <t>10-6-60-6-00.10</t>
  </si>
  <si>
    <t xml:space="preserve">10-6-12-1-45.01 </t>
  </si>
  <si>
    <t>11-6-01-1-01.10</t>
  </si>
  <si>
    <t>11-6-02-2-05.10</t>
  </si>
  <si>
    <t>11-6-50-0-01.10</t>
  </si>
  <si>
    <t>11-6-50-0-01.12</t>
  </si>
  <si>
    <t>11-6-50-0-01.11</t>
  </si>
  <si>
    <t>11-6-90-5-90.49</t>
  </si>
  <si>
    <t>10-6-01-1-01.10</t>
  </si>
  <si>
    <t>PROPERTY TAX REVENUE</t>
  </si>
  <si>
    <t>10-6-01-1-01.12</t>
  </si>
  <si>
    <t>10-6-01-1-01.13</t>
  </si>
  <si>
    <t>10-6-01-1-01.14</t>
  </si>
  <si>
    <t>10-6-01-1-01.19</t>
  </si>
  <si>
    <t>10-6-01-1-01.17</t>
  </si>
  <si>
    <t>10-6-02-2-10.10</t>
  </si>
  <si>
    <t>10-6-02-2-10.12</t>
  </si>
  <si>
    <t>10-6-02-2-10.13</t>
  </si>
  <si>
    <t>10-6-02-2-10.14</t>
  </si>
  <si>
    <t>10-6-10-1-01.11</t>
  </si>
  <si>
    <t xml:space="preserve">10-6-10-1-20.01 </t>
  </si>
  <si>
    <t>Delinquent tax penalty</t>
  </si>
  <si>
    <t>Delinquent tax interest</t>
  </si>
  <si>
    <t>Current taxes - interest</t>
  </si>
  <si>
    <t>Education fee retained</t>
  </si>
  <si>
    <t>State PILOT funds</t>
  </si>
  <si>
    <t>Act 60 Reappraisal grant</t>
  </si>
  <si>
    <t>Equalization grant</t>
  </si>
  <si>
    <t>Railroad tax</t>
  </si>
  <si>
    <t>Current Use/Hold Harmless program</t>
  </si>
  <si>
    <t>Zoning permits/hearing fees</t>
  </si>
  <si>
    <t>Water/Sewer admin. reimbursement</t>
  </si>
  <si>
    <t>Water/Sewer audit reimbursement</t>
  </si>
  <si>
    <t>Town Center rent - utilities reimbursement</t>
  </si>
  <si>
    <t>Town Center rent - insurance reimbursement</t>
  </si>
  <si>
    <t>Beverage licenses</t>
  </si>
  <si>
    <t>Dog licenses</t>
  </si>
  <si>
    <t>Recording fees</t>
  </si>
  <si>
    <t>Vault time &amp; copies</t>
  </si>
  <si>
    <t>Certified copies</t>
  </si>
  <si>
    <t>Marriage licenses</t>
  </si>
  <si>
    <t>PD sale of town property</t>
  </si>
  <si>
    <t>Current year property tax</t>
  </si>
  <si>
    <t>Highway state aid</t>
  </si>
  <si>
    <t>Overweight permits</t>
  </si>
  <si>
    <t>Public right of way permits</t>
  </si>
  <si>
    <t>Access permits</t>
  </si>
  <si>
    <t>Utility Truck transfer from fund 55</t>
  </si>
  <si>
    <t>Contract reappraisal services (town wide)</t>
  </si>
  <si>
    <t>Greater Burlington Industrial Corp. (GBIC)</t>
  </si>
  <si>
    <t>Mount Mansfield Community TV (MMCTV)</t>
  </si>
  <si>
    <t>Chittenden Unit for Special Investigations</t>
  </si>
  <si>
    <t>Radio repair &amp;  replacement</t>
  </si>
  <si>
    <t>Dump Truck #3</t>
  </si>
  <si>
    <t xml:space="preserve">10-8-90-5-95.20 </t>
  </si>
  <si>
    <t>ASSESSORS</t>
  </si>
  <si>
    <t xml:space="preserve">     Deposit paid with tax revenue</t>
  </si>
  <si>
    <t>Engineering</t>
  </si>
  <si>
    <t>Cruiser Fuel:  Gas</t>
  </si>
  <si>
    <t>Compensation Study Contingency</t>
  </si>
  <si>
    <t>Compensation Contingency for all GF</t>
  </si>
  <si>
    <t>Town Center building insurance</t>
  </si>
  <si>
    <t>Contracted Grounds Maintenance</t>
  </si>
  <si>
    <t>10-7-10-0-10.02</t>
  </si>
  <si>
    <t>10-7-10-0-10.04</t>
  </si>
  <si>
    <t>10-7-10-1-45.07</t>
  </si>
  <si>
    <t>10-7-10-1-45-08</t>
  </si>
  <si>
    <t>10-7-15-0-10.01</t>
  </si>
  <si>
    <t>10-7-15-1-20.01</t>
  </si>
  <si>
    <t>10-7-40-5-90.01</t>
  </si>
  <si>
    <t>FY23 Brush Truck</t>
  </si>
  <si>
    <t>11-7-50-0-10.01</t>
  </si>
  <si>
    <t>11-7-90-5-90.51</t>
  </si>
  <si>
    <t>11-7-90-5-90.53</t>
  </si>
  <si>
    <t>11-7-90-5-90.55</t>
  </si>
  <si>
    <t>10-0-00-0-00.00</t>
  </si>
  <si>
    <t>11-0-00-0-00.00</t>
  </si>
  <si>
    <t>10-7-15-3-43.02</t>
  </si>
  <si>
    <t>Volunteers Green parking lot</t>
  </si>
  <si>
    <t>10-7-60-3-95.03</t>
  </si>
  <si>
    <t>Richmond Farmers Market</t>
  </si>
  <si>
    <t>Contract Grounds Maintenance from General Unassigned Funds</t>
  </si>
  <si>
    <t>Highway Equipment Offset from General unassigned funds</t>
  </si>
  <si>
    <t>Vehicle registration Fees</t>
  </si>
  <si>
    <t xml:space="preserve">General Wage Contingency Offset from General Unassigned Funds </t>
  </si>
  <si>
    <t xml:space="preserve">Server, Phone, Legal from General Unassigned Funds </t>
  </si>
  <si>
    <t>General Offset from General Unassigned funds</t>
  </si>
  <si>
    <t>Cruiser Fuel:  Electric</t>
  </si>
  <si>
    <t>Building Maintenance (routine)</t>
  </si>
  <si>
    <t>10-6-00-0-00.01</t>
  </si>
  <si>
    <t>10-6-20-1-98.01</t>
  </si>
  <si>
    <t>10-8-90-5-95.21</t>
  </si>
  <si>
    <t>Budget FY 2024</t>
  </si>
  <si>
    <t>2020 FY20 Dump Truck  #2 principal</t>
  </si>
  <si>
    <t>2020 FY20 Dump Truck #2 interest</t>
  </si>
  <si>
    <t>2019 FY20 Dump truck #4 principal</t>
  </si>
  <si>
    <t>2019 FY20 Dump truck #4 interest</t>
  </si>
  <si>
    <t>Budget FY24</t>
  </si>
  <si>
    <t>Internship Stipend</t>
  </si>
  <si>
    <t>Health &amp; Dental Insurance</t>
  </si>
  <si>
    <t>Turning Point Center of Chittenden County</t>
  </si>
  <si>
    <t>Legal Reserve (10K reserve balance limit)</t>
  </si>
  <si>
    <t>Fire Brush Truck - transfer from fund 53 Capital Reserve</t>
  </si>
  <si>
    <t>Police Cruiser - transfer from fund 51 Capital Reserve - equipment</t>
  </si>
  <si>
    <t>Reappraisal Reserve - transfer from fund 61 Reserve</t>
  </si>
  <si>
    <t>Reserve - New Sidewalks</t>
  </si>
  <si>
    <t>10-7-60-3-95.04</t>
  </si>
  <si>
    <t>10-7-15-0-15.04</t>
  </si>
  <si>
    <t>Maintenance - General</t>
  </si>
  <si>
    <t>Excavator #10</t>
  </si>
  <si>
    <t>Bucket Loader #9</t>
  </si>
  <si>
    <t>11-7-90-5-90.50</t>
  </si>
  <si>
    <t>11-7-90-5-90.52</t>
  </si>
  <si>
    <t>11-7-90-5-90.54</t>
  </si>
  <si>
    <t>10-7-35-2-32.00</t>
  </si>
  <si>
    <t>10-6-35-2-32.00</t>
  </si>
  <si>
    <t>July 4th / Fireworks</t>
  </si>
  <si>
    <t>Town Center rent - building maintenance</t>
  </si>
  <si>
    <t>10-8-90-5-95.22</t>
  </si>
  <si>
    <t>Traffic Calming measures</t>
  </si>
  <si>
    <t>11-7-50-6-63.04</t>
  </si>
  <si>
    <t>HIGHWAY</t>
  </si>
  <si>
    <t>Net Interest on General Checking Account</t>
  </si>
  <si>
    <t>Actual FY23</t>
  </si>
  <si>
    <t>Actual FY 2023</t>
  </si>
  <si>
    <t>Cannabis Fees</t>
  </si>
  <si>
    <t>10-7-20-2-04.00</t>
  </si>
  <si>
    <t>Short Term Contracts</t>
  </si>
  <si>
    <t>10-6-10-3-30.18</t>
  </si>
  <si>
    <t>Budget FY25</t>
  </si>
  <si>
    <t>Budget FY 2025</t>
  </si>
  <si>
    <t>Electric Vehicle Charging Station (moved to Library)</t>
  </si>
  <si>
    <t>2018 Engine principal #3</t>
  </si>
  <si>
    <t>2018 Engine interest #3</t>
  </si>
  <si>
    <t>Highway Wage Contingency Offset from Highway Restricted fund</t>
  </si>
  <si>
    <t>Highway Equipment Offset from Highway Restricted funds</t>
  </si>
  <si>
    <t>Training/Education (includes lodging &amp; meals)</t>
  </si>
  <si>
    <t>Travel - PZ (mileage reimbursement)</t>
  </si>
  <si>
    <t>Office equipment (copier)</t>
  </si>
  <si>
    <t>Halloween on the Green</t>
  </si>
  <si>
    <t>Hope Works</t>
  </si>
  <si>
    <t xml:space="preserve">Repair - Sidewalk plow </t>
  </si>
  <si>
    <t>FY 24/25   % Change</t>
  </si>
  <si>
    <t>Bonus</t>
  </si>
  <si>
    <t>10-7-20-3-95.21</t>
  </si>
  <si>
    <t>10-7-35-3-20.02</t>
  </si>
  <si>
    <t>10-6-35-3-20.02</t>
  </si>
  <si>
    <t>10-7-35-0-10.01</t>
  </si>
  <si>
    <t>10-7-20-0-10.07</t>
  </si>
  <si>
    <t>11-7-50-0-10.02</t>
  </si>
  <si>
    <t>Technology Public Use Room</t>
  </si>
  <si>
    <t xml:space="preserve">11-7-90-5-90.44 </t>
  </si>
  <si>
    <t>10-7-15-1-20.02</t>
  </si>
  <si>
    <t>Cell Phones</t>
  </si>
  <si>
    <t>10-7-10-1-30.01</t>
  </si>
  <si>
    <t>Cell Phones - Admin</t>
  </si>
  <si>
    <t>Gardening &amp; Landscaping</t>
  </si>
  <si>
    <t>Special Services Transportation Agency (SSTA)</t>
  </si>
  <si>
    <t>CONTRACTED - Social Services</t>
  </si>
  <si>
    <t>10-7-60-2-62.03</t>
  </si>
  <si>
    <t>Health &amp; Dental  insurance</t>
  </si>
  <si>
    <t>Reserve - New Transportation Infrastructure</t>
  </si>
  <si>
    <t xml:space="preserve">Special Services Transportation Agency </t>
  </si>
  <si>
    <t>Total - Appropriations</t>
  </si>
  <si>
    <t>Community  Well Being</t>
  </si>
  <si>
    <t>Williston Community Justice Center</t>
  </si>
  <si>
    <t>CHARITABLE APPROPRIATIONS (Items in this section moved to other sections.  Included here to view historical funding. )</t>
  </si>
  <si>
    <t>Total - Donations &amp; Contracted Social and Health Services</t>
  </si>
  <si>
    <t>Regional Planning Dues CCRPC</t>
  </si>
  <si>
    <t>10-7-20-5-50.02</t>
  </si>
  <si>
    <t>10-7-20-4-00.00</t>
  </si>
  <si>
    <t>Camel's Hump Little League Field</t>
  </si>
  <si>
    <t>10-7-60-3-95.05</t>
  </si>
  <si>
    <t>10-7-60-3-95.06</t>
  </si>
  <si>
    <t>10-8-90-5-95.31</t>
  </si>
  <si>
    <t>Contract Services Chief of Police</t>
  </si>
  <si>
    <t>Community outreach  Howard Center</t>
  </si>
  <si>
    <t>Community outreach -  Howard Center</t>
  </si>
  <si>
    <t>10-6-00-0-00.02</t>
  </si>
  <si>
    <t>Community Well being - transfer from fund 14 Opioid Reserve</t>
  </si>
  <si>
    <t>Town rate/SB Approved 07/06/23</t>
  </si>
  <si>
    <t>11-7-90-5-93.05</t>
  </si>
  <si>
    <t>10-7-20-1-30.01</t>
  </si>
  <si>
    <t>10-7-40-1-30.01</t>
  </si>
  <si>
    <t>11-7-50-1-30-01</t>
  </si>
  <si>
    <t>Estimated Amount to be raised from FY25 Property Taxes to support Exemptions</t>
  </si>
  <si>
    <t>Community Relations</t>
  </si>
  <si>
    <t>Contract Assessing services</t>
  </si>
  <si>
    <t>Total - Assessors</t>
  </si>
  <si>
    <t>Uniforms, vests, tasors</t>
  </si>
  <si>
    <t>FY 2024 - 2025</t>
  </si>
  <si>
    <t>10-7-15-3-43.01</t>
  </si>
  <si>
    <t>FY 2024- 2025</t>
  </si>
  <si>
    <t>Grandlist July 1, 2024</t>
  </si>
  <si>
    <t>Budget FY26</t>
  </si>
  <si>
    <t>Budget FY 2026</t>
  </si>
  <si>
    <t>Actual  FY 2024</t>
  </si>
  <si>
    <t>Actual FY24</t>
  </si>
  <si>
    <t>10-6-02-2-10.18</t>
  </si>
  <si>
    <t>Land Use Change Penalties</t>
  </si>
  <si>
    <t>10-7-20-1-22.04</t>
  </si>
  <si>
    <t>Library Non Resident Fees</t>
  </si>
  <si>
    <t>Library Electric Vehicle Charging Station</t>
  </si>
  <si>
    <t>Library Public Technology Use Room Fees</t>
  </si>
  <si>
    <t>PD Uniform traffic tickets</t>
  </si>
  <si>
    <t>PD short term contracts</t>
  </si>
  <si>
    <t>PD receipts</t>
  </si>
  <si>
    <t>PD local fines</t>
  </si>
  <si>
    <t>PD Overtime Grants</t>
  </si>
  <si>
    <t>Recreation Field use fees</t>
  </si>
  <si>
    <t>FY 2025 - 2026</t>
  </si>
  <si>
    <t>Grandlist 07/15/24</t>
  </si>
  <si>
    <t>Tax Rate Estimate FY2026</t>
  </si>
  <si>
    <t>Administration Bonus</t>
  </si>
  <si>
    <t>11-7-11-0-15.01</t>
  </si>
  <si>
    <t>Health Insurance HSA</t>
  </si>
  <si>
    <t>FY 25/26    % Change</t>
  </si>
  <si>
    <t>Tasors</t>
  </si>
  <si>
    <t>Police Equipment (non office, non uniform, non car)</t>
  </si>
  <si>
    <t>Computer - Office &amp; Camera</t>
  </si>
  <si>
    <t>Office supplies Admin</t>
  </si>
  <si>
    <t>Police Capital Reserve</t>
  </si>
  <si>
    <t>Forensic testing &amp; Evidence  Collection</t>
  </si>
  <si>
    <t>Recognition &amp; Awards - Annual Banquet</t>
  </si>
  <si>
    <t>LUND</t>
  </si>
  <si>
    <t>DONATIONS - Social Services - Voted</t>
  </si>
  <si>
    <t>DONATIONS - Health Services - Not Voted</t>
  </si>
  <si>
    <t>Total Town Rate/SB - To be set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</si>
</sst>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0.0000"/>
    <numFmt numFmtId="167" formatCode="_(&quot;$&quot;* #,##0.0000_);_(&quot;$&quot;* \(#,##0.0000\);_(&quot;$&quot;* &quot;-&quot;????_);_(@_)"/>
    <numFmt numFmtId="168" formatCode="0.0000%"/>
    <numFmt numFmtId="169" formatCode="_(* #,##0_);_(* \(#,##0\);_(* &quot;-&quot;??_);_(@_)"/>
    <numFmt numFmtId="170" formatCode="_(&quot;$&quot;* #,##0.0000_);_(&quot;$&quot;* \(#,##0.0000\);_(&quot;$&quot;* &quot;-&quot;?????_);_(@_)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41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9" fontId="0" fillId="0" borderId="0" xfId="4" applyFont="1" applyFill="1"/>
    <xf numFmtId="0" fontId="2" fillId="0" borderId="1" xfId="0" applyFont="1" applyBorder="1" applyAlignment="1">
      <alignment wrapText="1"/>
    </xf>
    <xf numFmtId="41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0" borderId="0" xfId="0" applyFont="1"/>
    <xf numFmtId="41" fontId="0" fillId="0" borderId="0" xfId="0" applyNumberFormat="1" applyProtection="1">
      <protection locked="0"/>
    </xf>
    <xf numFmtId="41" fontId="0" fillId="0" borderId="2" xfId="0" applyNumberFormat="1" applyBorder="1"/>
    <xf numFmtId="0" fontId="9" fillId="0" borderId="3" xfId="0" applyFont="1" applyBorder="1" applyAlignment="1">
      <alignment horizontal="right"/>
    </xf>
    <xf numFmtId="41" fontId="2" fillId="0" borderId="0" xfId="0" applyNumberFormat="1" applyFont="1" applyAlignment="1">
      <alignment horizontal="center"/>
    </xf>
    <xf numFmtId="0" fontId="11" fillId="0" borderId="4" xfId="0" applyFont="1" applyBorder="1"/>
    <xf numFmtId="3" fontId="0" fillId="0" borderId="0" xfId="0" applyNumberFormat="1" applyProtection="1">
      <protection locked="0"/>
    </xf>
    <xf numFmtId="3" fontId="2" fillId="0" borderId="0" xfId="0" applyNumberFormat="1" applyFont="1"/>
    <xf numFmtId="3" fontId="2" fillId="0" borderId="0" xfId="0" applyNumberFormat="1" applyFont="1" applyAlignment="1">
      <alignment wrapText="1"/>
    </xf>
    <xf numFmtId="3" fontId="0" fillId="0" borderId="0" xfId="0" applyNumberFormat="1"/>
    <xf numFmtId="3" fontId="1" fillId="0" borderId="0" xfId="0" applyNumberFormat="1" applyFont="1"/>
    <xf numFmtId="0" fontId="0" fillId="2" borderId="0" xfId="0" applyFill="1"/>
    <xf numFmtId="0" fontId="4" fillId="0" borderId="0" xfId="0" applyFont="1"/>
    <xf numFmtId="0" fontId="5" fillId="0" borderId="0" xfId="0" applyFont="1"/>
    <xf numFmtId="164" fontId="5" fillId="0" borderId="0" xfId="2" applyNumberFormat="1" applyFont="1" applyFill="1" applyBorder="1"/>
    <xf numFmtId="43" fontId="0" fillId="0" borderId="0" xfId="0" applyNumberFormat="1"/>
    <xf numFmtId="44" fontId="18" fillId="0" borderId="0" xfId="2" applyFont="1" applyFill="1"/>
    <xf numFmtId="0" fontId="4" fillId="0" borderId="0" xfId="0" applyFont="1" applyAlignment="1">
      <alignment horizontal="center"/>
    </xf>
    <xf numFmtId="164" fontId="0" fillId="0" borderId="0" xfId="0" applyNumberFormat="1"/>
    <xf numFmtId="165" fontId="5" fillId="0" borderId="0" xfId="2" applyNumberFormat="1" applyFont="1" applyFill="1" applyBorder="1"/>
    <xf numFmtId="0" fontId="28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168" fontId="0" fillId="0" borderId="0" xfId="0" applyNumberFormat="1"/>
    <xf numFmtId="10" fontId="18" fillId="0" borderId="0" xfId="4" applyNumberFormat="1" applyFont="1" applyFill="1" applyBorder="1"/>
    <xf numFmtId="164" fontId="9" fillId="0" borderId="0" xfId="0" applyNumberFormat="1" applyFont="1"/>
    <xf numFmtId="0" fontId="1" fillId="0" borderId="0" xfId="0" applyFont="1" applyAlignment="1">
      <alignment horizontal="left"/>
    </xf>
    <xf numFmtId="0" fontId="18" fillId="0" borderId="0" xfId="4" applyNumberFormat="1" applyFont="1" applyFill="1" applyBorder="1"/>
    <xf numFmtId="0" fontId="0" fillId="0" borderId="5" xfId="0" applyBorder="1"/>
    <xf numFmtId="0" fontId="5" fillId="0" borderId="5" xfId="0" applyFont="1" applyBorder="1"/>
    <xf numFmtId="164" fontId="9" fillId="0" borderId="5" xfId="0" applyNumberFormat="1" applyFont="1" applyBorder="1"/>
    <xf numFmtId="10" fontId="9" fillId="0" borderId="5" xfId="4" applyNumberFormat="1" applyFont="1" applyFill="1" applyBorder="1"/>
    <xf numFmtId="164" fontId="5" fillId="0" borderId="5" xfId="0" applyNumberFormat="1" applyFont="1" applyBorder="1"/>
    <xf numFmtId="0" fontId="2" fillId="0" borderId="5" xfId="0" applyFont="1" applyBorder="1" applyAlignment="1">
      <alignment horizontal="center"/>
    </xf>
    <xf numFmtId="41" fontId="5" fillId="0" borderId="0" xfId="0" applyNumberFormat="1" applyFont="1"/>
    <xf numFmtId="41" fontId="2" fillId="0" borderId="0" xfId="0" applyNumberFormat="1" applyFont="1"/>
    <xf numFmtId="41" fontId="11" fillId="0" borderId="2" xfId="0" applyNumberFormat="1" applyFont="1" applyBorder="1"/>
    <xf numFmtId="41" fontId="2" fillId="0" borderId="0" xfId="0" applyNumberFormat="1" applyFont="1" applyProtection="1">
      <protection locked="0"/>
    </xf>
    <xf numFmtId="41" fontId="1" fillId="0" borderId="0" xfId="0" applyNumberFormat="1" applyFont="1"/>
    <xf numFmtId="0" fontId="11" fillId="0" borderId="0" xfId="0" applyFont="1"/>
    <xf numFmtId="41" fontId="2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6" xfId="0" applyBorder="1"/>
    <xf numFmtId="0" fontId="5" fillId="0" borderId="6" xfId="0" applyFont="1" applyBorder="1"/>
    <xf numFmtId="164" fontId="5" fillId="0" borderId="1" xfId="2" applyNumberFormat="1" applyFont="1" applyFill="1" applyBorder="1"/>
    <xf numFmtId="0" fontId="5" fillId="0" borderId="1" xfId="0" applyFont="1" applyBorder="1"/>
    <xf numFmtId="0" fontId="5" fillId="0" borderId="7" xfId="0" applyFont="1" applyBorder="1"/>
    <xf numFmtId="0" fontId="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1" fontId="27" fillId="0" borderId="0" xfId="0" applyNumberFormat="1" applyFont="1" applyAlignment="1">
      <alignment horizontal="right"/>
    </xf>
    <xf numFmtId="41" fontId="27" fillId="0" borderId="0" xfId="2" applyNumberFormat="1" applyFont="1" applyFill="1" applyBorder="1" applyAlignment="1">
      <alignment horizontal="right"/>
    </xf>
    <xf numFmtId="1" fontId="0" fillId="0" borderId="0" xfId="0" applyNumberFormat="1"/>
    <xf numFmtId="0" fontId="8" fillId="0" borderId="6" xfId="0" applyFont="1" applyBorder="1"/>
    <xf numFmtId="10" fontId="1" fillId="0" borderId="1" xfId="4" applyNumberFormat="1" applyFont="1" applyFill="1" applyBorder="1"/>
    <xf numFmtId="0" fontId="0" fillId="0" borderId="7" xfId="0" applyBorder="1"/>
    <xf numFmtId="41" fontId="0" fillId="0" borderId="2" xfId="0" applyNumberFormat="1" applyBorder="1" applyProtection="1">
      <protection locked="0"/>
    </xf>
    <xf numFmtId="41" fontId="0" fillId="0" borderId="2" xfId="0" quotePrefix="1" applyNumberFormat="1" applyBorder="1"/>
    <xf numFmtId="41" fontId="1" fillId="0" borderId="2" xfId="0" applyNumberFormat="1" applyFont="1" applyBorder="1" applyProtection="1">
      <protection locked="0"/>
    </xf>
    <xf numFmtId="41" fontId="28" fillId="0" borderId="2" xfId="0" applyNumberFormat="1" applyFont="1" applyBorder="1" applyProtection="1">
      <protection locked="0"/>
    </xf>
    <xf numFmtId="41" fontId="1" fillId="0" borderId="2" xfId="0" applyNumberFormat="1" applyFont="1" applyBorder="1" applyAlignment="1" applyProtection="1">
      <alignment horizontal="right"/>
      <protection locked="0"/>
    </xf>
    <xf numFmtId="41" fontId="2" fillId="0" borderId="2" xfId="0" applyNumberFormat="1" applyFont="1" applyBorder="1"/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10" fontId="0" fillId="0" borderId="0" xfId="0" applyNumberFormat="1" applyProtection="1">
      <protection locked="0"/>
    </xf>
    <xf numFmtId="41" fontId="0" fillId="2" borderId="0" xfId="0" applyNumberFormat="1" applyFill="1" applyProtection="1">
      <protection locked="0"/>
    </xf>
    <xf numFmtId="0" fontId="7" fillId="0" borderId="5" xfId="0" applyFont="1" applyBorder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/>
    <xf numFmtId="167" fontId="5" fillId="0" borderId="0" xfId="2" applyNumberFormat="1" applyFont="1" applyFill="1" applyBorder="1" applyAlignment="1">
      <alignment horizontal="right"/>
    </xf>
    <xf numFmtId="164" fontId="5" fillId="0" borderId="0" xfId="2" quotePrefix="1" applyNumberFormat="1" applyFont="1" applyFill="1" applyBorder="1"/>
    <xf numFmtId="167" fontId="5" fillId="0" borderId="1" xfId="2" applyNumberFormat="1" applyFont="1" applyFill="1" applyBorder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167" fontId="18" fillId="0" borderId="0" xfId="1" applyNumberFormat="1" applyFont="1" applyFill="1" applyBorder="1" applyAlignment="1">
      <alignment horizontal="right"/>
    </xf>
    <xf numFmtId="0" fontId="0" fillId="0" borderId="8" xfId="0" applyBorder="1"/>
    <xf numFmtId="0" fontId="0" fillId="0" borderId="1" xfId="0" applyBorder="1"/>
    <xf numFmtId="168" fontId="0" fillId="0" borderId="1" xfId="0" applyNumberFormat="1" applyBorder="1"/>
    <xf numFmtId="10" fontId="18" fillId="0" borderId="1" xfId="4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69" fontId="2" fillId="0" borderId="1" xfId="2" applyNumberFormat="1" applyFont="1" applyFill="1" applyBorder="1" applyAlignment="1" applyProtection="1">
      <alignment horizontal="center" wrapText="1"/>
      <protection locked="0"/>
    </xf>
    <xf numFmtId="169" fontId="2" fillId="0" borderId="0" xfId="2" applyNumberFormat="1" applyFont="1" applyFill="1" applyBorder="1" applyAlignment="1" applyProtection="1">
      <alignment horizontal="center" wrapText="1"/>
      <protection locked="0"/>
    </xf>
    <xf numFmtId="169" fontId="18" fillId="0" borderId="0" xfId="2" applyNumberFormat="1" applyFont="1" applyFill="1"/>
    <xf numFmtId="169" fontId="18" fillId="0" borderId="9" xfId="2" applyNumberFormat="1" applyFont="1" applyFill="1" applyBorder="1"/>
    <xf numFmtId="169" fontId="14" fillId="0" borderId="0" xfId="2" applyNumberFormat="1" applyFont="1" applyFill="1"/>
    <xf numFmtId="169" fontId="13" fillId="0" borderId="0" xfId="2" applyNumberFormat="1" applyFont="1" applyFill="1"/>
    <xf numFmtId="169" fontId="12" fillId="0" borderId="0" xfId="2" applyNumberFormat="1" applyFont="1" applyFill="1"/>
    <xf numFmtId="169" fontId="15" fillId="0" borderId="0" xfId="2" applyNumberFormat="1" applyFont="1" applyFill="1"/>
    <xf numFmtId="169" fontId="1" fillId="0" borderId="0" xfId="2" applyNumberFormat="1" applyFont="1" applyFill="1"/>
    <xf numFmtId="169" fontId="16" fillId="0" borderId="0" xfId="2" applyNumberFormat="1" applyFont="1" applyFill="1"/>
    <xf numFmtId="169" fontId="17" fillId="0" borderId="0" xfId="2" applyNumberFormat="1" applyFont="1" applyFill="1" applyBorder="1"/>
    <xf numFmtId="169" fontId="2" fillId="0" borderId="10" xfId="2" applyNumberFormat="1" applyFont="1" applyFill="1" applyBorder="1"/>
    <xf numFmtId="169" fontId="17" fillId="0" borderId="0" xfId="2" applyNumberFormat="1" applyFont="1" applyFill="1"/>
    <xf numFmtId="169" fontId="19" fillId="0" borderId="0" xfId="2" applyNumberFormat="1" applyFont="1" applyFill="1" applyBorder="1"/>
    <xf numFmtId="169" fontId="1" fillId="0" borderId="0" xfId="0" applyNumberFormat="1" applyFont="1" applyAlignment="1" applyProtection="1">
      <alignment horizontal="right"/>
      <protection locked="0"/>
    </xf>
    <xf numFmtId="169" fontId="2" fillId="0" borderId="0" xfId="2" applyNumberFormat="1" applyFont="1" applyFill="1"/>
    <xf numFmtId="169" fontId="2" fillId="0" borderId="0" xfId="2" applyNumberFormat="1" applyFont="1" applyFill="1" applyBorder="1" applyAlignment="1" applyProtection="1">
      <alignment horizontal="left" wrapText="1" indent="4"/>
      <protection locked="0"/>
    </xf>
    <xf numFmtId="169" fontId="18" fillId="0" borderId="0" xfId="2" applyNumberFormat="1" applyFont="1" applyFill="1" applyAlignment="1">
      <alignment horizontal="left" indent="4"/>
    </xf>
    <xf numFmtId="169" fontId="18" fillId="0" borderId="9" xfId="2" applyNumberFormat="1" applyFont="1" applyFill="1" applyBorder="1" applyAlignment="1">
      <alignment horizontal="left" indent="4"/>
    </xf>
    <xf numFmtId="10" fontId="11" fillId="0" borderId="0" xfId="0" applyNumberFormat="1" applyFont="1" applyProtection="1">
      <protection locked="0"/>
    </xf>
    <xf numFmtId="169" fontId="14" fillId="0" borderId="0" xfId="2" applyNumberFormat="1" applyFont="1" applyFill="1" applyAlignment="1">
      <alignment horizontal="left" indent="4"/>
    </xf>
    <xf numFmtId="169" fontId="13" fillId="0" borderId="0" xfId="2" applyNumberFormat="1" applyFont="1" applyFill="1" applyAlignment="1">
      <alignment horizontal="left" indent="4"/>
    </xf>
    <xf numFmtId="169" fontId="12" fillId="0" borderId="0" xfId="2" applyNumberFormat="1" applyFont="1" applyFill="1" applyAlignment="1">
      <alignment horizontal="left" indent="4"/>
    </xf>
    <xf numFmtId="169" fontId="15" fillId="0" borderId="0" xfId="2" applyNumberFormat="1" applyFont="1" applyFill="1" applyAlignment="1">
      <alignment horizontal="left" indent="4"/>
    </xf>
    <xf numFmtId="169" fontId="16" fillId="0" borderId="0" xfId="2" applyNumberFormat="1" applyFont="1" applyFill="1" applyAlignment="1">
      <alignment horizontal="left" indent="4"/>
    </xf>
    <xf numFmtId="169" fontId="1" fillId="0" borderId="0" xfId="2" applyNumberFormat="1" applyFont="1" applyFill="1" applyAlignment="1">
      <alignment horizontal="left" indent="4"/>
    </xf>
    <xf numFmtId="169" fontId="17" fillId="0" borderId="0" xfId="2" applyNumberFormat="1" applyFont="1" applyFill="1" applyAlignment="1">
      <alignment horizontal="left" indent="4"/>
    </xf>
    <xf numFmtId="169" fontId="17" fillId="0" borderId="0" xfId="2" applyNumberFormat="1" applyFont="1" applyFill="1" applyBorder="1" applyAlignment="1">
      <alignment horizontal="left" indent="4"/>
    </xf>
    <xf numFmtId="169" fontId="19" fillId="0" borderId="0" xfId="2" applyNumberFormat="1" applyFont="1" applyFill="1" applyBorder="1" applyAlignment="1">
      <alignment horizontal="left" indent="4"/>
    </xf>
    <xf numFmtId="169" fontId="1" fillId="0" borderId="0" xfId="2" applyNumberFormat="1" applyFont="1" applyFill="1" applyBorder="1" applyAlignment="1">
      <alignment horizontal="left" indent="4"/>
    </xf>
    <xf numFmtId="169" fontId="2" fillId="0" borderId="10" xfId="2" applyNumberFormat="1" applyFont="1" applyFill="1" applyBorder="1" applyAlignment="1">
      <alignment horizontal="left" indent="4"/>
    </xf>
    <xf numFmtId="0" fontId="1" fillId="0" borderId="3" xfId="0" applyFont="1" applyBorder="1" applyAlignment="1">
      <alignment horizontal="right"/>
    </xf>
    <xf numFmtId="41" fontId="0" fillId="0" borderId="2" xfId="0" applyNumberFormat="1" applyBorder="1" applyAlignment="1" applyProtection="1">
      <alignment horizontal="left"/>
      <protection locked="0"/>
    </xf>
    <xf numFmtId="41" fontId="1" fillId="2" borderId="2" xfId="0" applyNumberFormat="1" applyFont="1" applyFill="1" applyBorder="1" applyProtection="1">
      <protection locked="0"/>
    </xf>
    <xf numFmtId="41" fontId="0" fillId="2" borderId="2" xfId="0" applyNumberFormat="1" applyFill="1" applyBorder="1" applyProtection="1">
      <protection locked="0"/>
    </xf>
    <xf numFmtId="41" fontId="0" fillId="0" borderId="11" xfId="0" applyNumberFormat="1" applyBorder="1"/>
    <xf numFmtId="41" fontId="0" fillId="0" borderId="3" xfId="0" applyNumberFormat="1" applyBorder="1"/>
    <xf numFmtId="41" fontId="0" fillId="0" borderId="3" xfId="0" applyNumberFormat="1" applyBorder="1" applyProtection="1">
      <protection locked="0"/>
    </xf>
    <xf numFmtId="41" fontId="0" fillId="0" borderId="11" xfId="0" applyNumberFormat="1" applyBorder="1" applyProtection="1">
      <protection locked="0"/>
    </xf>
    <xf numFmtId="41" fontId="2" fillId="0" borderId="11" xfId="0" applyNumberFormat="1" applyFont="1" applyBorder="1"/>
    <xf numFmtId="169" fontId="15" fillId="2" borderId="0" xfId="2" applyNumberFormat="1" applyFont="1" applyFill="1"/>
    <xf numFmtId="41" fontId="0" fillId="2" borderId="2" xfId="0" applyNumberFormat="1" applyFill="1" applyBorder="1" applyAlignment="1" applyProtection="1">
      <alignment horizontal="left"/>
      <protection locked="0"/>
    </xf>
    <xf numFmtId="169" fontId="18" fillId="2" borderId="0" xfId="2" applyNumberFormat="1" applyFont="1" applyFill="1"/>
    <xf numFmtId="0" fontId="23" fillId="2" borderId="12" xfId="0" applyFont="1" applyFill="1" applyBorder="1"/>
    <xf numFmtId="0" fontId="2" fillId="2" borderId="9" xfId="0" applyFont="1" applyFill="1" applyBorder="1" applyAlignment="1">
      <alignment horizontal="center"/>
    </xf>
    <xf numFmtId="0" fontId="0" fillId="2" borderId="5" xfId="0" applyFill="1" applyBorder="1"/>
    <xf numFmtId="164" fontId="5" fillId="2" borderId="0" xfId="2" applyNumberFormat="1" applyFont="1" applyFill="1" applyBorder="1"/>
    <xf numFmtId="41" fontId="9" fillId="2" borderId="0" xfId="4" applyNumberFormat="1" applyFont="1" applyFill="1" applyBorder="1"/>
    <xf numFmtId="41" fontId="5" fillId="2" borderId="0" xfId="0" applyNumberFormat="1" applyFont="1" applyFill="1"/>
    <xf numFmtId="0" fontId="1" fillId="2" borderId="5" xfId="0" applyFont="1" applyFill="1" applyBorder="1"/>
    <xf numFmtId="41" fontId="5" fillId="2" borderId="9" xfId="0" applyNumberFormat="1" applyFont="1" applyFill="1" applyBorder="1"/>
    <xf numFmtId="0" fontId="22" fillId="2" borderId="5" xfId="0" applyFont="1" applyFill="1" applyBorder="1"/>
    <xf numFmtId="0" fontId="2" fillId="2" borderId="0" xfId="0" applyFont="1" applyFill="1"/>
    <xf numFmtId="164" fontId="7" fillId="2" borderId="0" xfId="2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/>
    <xf numFmtId="0" fontId="7" fillId="2" borderId="5" xfId="0" applyFont="1" applyFill="1" applyBorder="1"/>
    <xf numFmtId="14" fontId="5" fillId="2" borderId="0" xfId="0" applyNumberFormat="1" applyFont="1" applyFill="1"/>
    <xf numFmtId="166" fontId="5" fillId="2" borderId="0" xfId="2" applyNumberFormat="1" applyFont="1" applyFill="1" applyBorder="1"/>
    <xf numFmtId="0" fontId="5" fillId="2" borderId="8" xfId="0" applyFont="1" applyFill="1" applyBorder="1"/>
    <xf numFmtId="0" fontId="5" fillId="2" borderId="1" xfId="0" applyFont="1" applyFill="1" applyBorder="1"/>
    <xf numFmtId="164" fontId="5" fillId="2" borderId="1" xfId="2" applyNumberFormat="1" applyFont="1" applyFill="1" applyBorder="1"/>
    <xf numFmtId="166" fontId="5" fillId="2" borderId="1" xfId="2" applyNumberFormat="1" applyFont="1" applyFill="1" applyBorder="1"/>
    <xf numFmtId="41" fontId="2" fillId="0" borderId="0" xfId="0" applyNumberFormat="1" applyFont="1" applyAlignment="1" applyProtection="1">
      <alignment horizontal="center" wrapText="1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D838505B-C034-4898-896D-E4A873C2F8B8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B22A-442C-43A6-8B45-2622F7EEC2A7}">
  <dimension ref="A1:M340"/>
  <sheetViews>
    <sheetView tabSelected="1" view="pageBreakPreview" zoomScaleNormal="100" zoomScaleSheetLayoutView="100" workbookViewId="0">
      <pane ySplit="1" topLeftCell="A2" activePane="bottomLeft" state="frozen"/>
      <selection pane="bottomLeft" activeCell="H154" sqref="H154"/>
    </sheetView>
  </sheetViews>
  <sheetFormatPr defaultColWidth="8.85546875" defaultRowHeight="12.75" x14ac:dyDescent="0.2"/>
  <cols>
    <col min="1" max="1" width="14.5703125" bestFit="1" customWidth="1"/>
    <col min="2" max="2" width="43.42578125" customWidth="1"/>
    <col min="3" max="6" width="12.7109375" style="11" customWidth="1"/>
    <col min="7" max="8" width="12.7109375" style="77" customWidth="1"/>
    <col min="9" max="9" width="12.7109375" style="11" customWidth="1"/>
    <col min="10" max="10" width="28.5703125" style="19" customWidth="1"/>
    <col min="11" max="11" width="11.28515625" style="19" customWidth="1"/>
    <col min="12" max="12" width="10.28515625" style="19" customWidth="1"/>
    <col min="13" max="13" width="8.85546875" customWidth="1"/>
  </cols>
  <sheetData>
    <row r="1" spans="1:13" s="9" customFormat="1" ht="30" customHeight="1" thickBot="1" x14ac:dyDescent="0.25">
      <c r="A1" s="7" t="s">
        <v>48</v>
      </c>
      <c r="B1" s="7" t="s">
        <v>18</v>
      </c>
      <c r="C1" s="8" t="s">
        <v>46</v>
      </c>
      <c r="D1" s="8" t="s">
        <v>583</v>
      </c>
      <c r="E1" s="8" t="s">
        <v>551</v>
      </c>
      <c r="F1" s="8" t="s">
        <v>655</v>
      </c>
      <c r="G1" s="8" t="s">
        <v>589</v>
      </c>
      <c r="H1" s="8" t="s">
        <v>654</v>
      </c>
      <c r="I1" s="8" t="s">
        <v>675</v>
      </c>
      <c r="J1" s="18"/>
      <c r="K1" s="18"/>
      <c r="L1" s="18"/>
    </row>
    <row r="2" spans="1:13" ht="20.100000000000001" customHeight="1" x14ac:dyDescent="0.2">
      <c r="A2" s="10"/>
      <c r="B2" s="10" t="s">
        <v>0</v>
      </c>
      <c r="G2" s="11"/>
      <c r="H2" s="11"/>
    </row>
    <row r="3" spans="1:13" ht="20.100000000000001" customHeight="1" thickBot="1" x14ac:dyDescent="0.25">
      <c r="A3" s="5" t="s">
        <v>49</v>
      </c>
      <c r="B3" s="5" t="s">
        <v>285</v>
      </c>
      <c r="C3" s="11">
        <v>260113</v>
      </c>
      <c r="D3" s="11">
        <v>262808</v>
      </c>
      <c r="E3" s="11">
        <v>327683</v>
      </c>
      <c r="F3" s="11">
        <v>340278</v>
      </c>
      <c r="G3" s="11">
        <v>353108</v>
      </c>
      <c r="H3" s="11">
        <v>431299.75</v>
      </c>
      <c r="I3" s="76">
        <f>(H3-G3)/G3</f>
        <v>0.22143862500991199</v>
      </c>
    </row>
    <row r="4" spans="1:13" ht="20.100000000000001" customHeight="1" thickTop="1" thickBot="1" x14ac:dyDescent="0.25">
      <c r="A4" s="5" t="s">
        <v>49</v>
      </c>
      <c r="B4" s="5" t="s">
        <v>672</v>
      </c>
      <c r="C4" s="68">
        <v>0</v>
      </c>
      <c r="D4" s="68">
        <v>0</v>
      </c>
      <c r="E4" s="68">
        <v>0</v>
      </c>
      <c r="F4" s="68">
        <v>0</v>
      </c>
      <c r="G4" s="68">
        <v>0</v>
      </c>
      <c r="H4" s="68">
        <v>168</v>
      </c>
      <c r="I4" s="76">
        <v>1</v>
      </c>
    </row>
    <row r="5" spans="1:13" ht="20.100000000000001" customHeight="1" thickTop="1" thickBot="1" x14ac:dyDescent="0.25">
      <c r="A5" s="5" t="s">
        <v>522</v>
      </c>
      <c r="B5" s="5" t="s">
        <v>519</v>
      </c>
      <c r="C5" s="68">
        <v>50000</v>
      </c>
      <c r="D5" s="68">
        <v>50000</v>
      </c>
      <c r="E5" s="68">
        <v>0</v>
      </c>
      <c r="F5" s="68">
        <v>0</v>
      </c>
      <c r="G5" s="68">
        <v>0</v>
      </c>
      <c r="H5" s="68">
        <v>0</v>
      </c>
      <c r="I5" s="76">
        <v>0</v>
      </c>
    </row>
    <row r="6" spans="1:13" ht="20.100000000000001" customHeight="1" thickTop="1" thickBot="1" x14ac:dyDescent="0.25">
      <c r="A6" s="5" t="s">
        <v>523</v>
      </c>
      <c r="B6" s="5" t="s">
        <v>47</v>
      </c>
      <c r="C6" s="68">
        <v>3000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76">
        <v>0</v>
      </c>
    </row>
    <row r="7" spans="1:13" ht="20.100000000000001" customHeight="1" thickTop="1" thickBot="1" x14ac:dyDescent="0.25">
      <c r="A7" t="s">
        <v>50</v>
      </c>
      <c r="B7" s="5" t="s">
        <v>286</v>
      </c>
      <c r="C7" s="68">
        <v>3000</v>
      </c>
      <c r="D7" s="68">
        <v>3135.79</v>
      </c>
      <c r="E7" s="68">
        <v>3000</v>
      </c>
      <c r="F7" s="68">
        <v>3202</v>
      </c>
      <c r="G7" s="68">
        <v>3000</v>
      </c>
      <c r="H7" s="68">
        <v>2187</v>
      </c>
      <c r="I7" s="76">
        <f t="shared" ref="I7:I68" si="0">(H7-G7)/G7</f>
        <v>-0.27100000000000002</v>
      </c>
    </row>
    <row r="8" spans="1:13" ht="20.100000000000001" customHeight="1" thickTop="1" thickBot="1" x14ac:dyDescent="0.25">
      <c r="A8" t="s">
        <v>52</v>
      </c>
      <c r="B8" s="5" t="s">
        <v>288</v>
      </c>
      <c r="C8" s="68">
        <v>10000</v>
      </c>
      <c r="D8" s="68">
        <v>11699.6</v>
      </c>
      <c r="E8" s="68">
        <v>10000</v>
      </c>
      <c r="F8" s="68">
        <v>9581.4</v>
      </c>
      <c r="G8" s="68">
        <v>10000</v>
      </c>
      <c r="H8" s="68">
        <v>10000</v>
      </c>
      <c r="I8" s="76">
        <f t="shared" si="0"/>
        <v>0</v>
      </c>
    </row>
    <row r="9" spans="1:13" ht="20.100000000000001" customHeight="1" thickTop="1" thickBot="1" x14ac:dyDescent="0.25">
      <c r="A9" t="s">
        <v>51</v>
      </c>
      <c r="B9" s="5" t="s">
        <v>287</v>
      </c>
      <c r="C9" s="68">
        <v>5000</v>
      </c>
      <c r="D9" s="68">
        <v>5000</v>
      </c>
      <c r="E9" s="68">
        <v>5000</v>
      </c>
      <c r="F9" s="68">
        <v>5000</v>
      </c>
      <c r="G9" s="68">
        <v>5000</v>
      </c>
      <c r="H9" s="68">
        <v>5000</v>
      </c>
      <c r="I9" s="76">
        <f t="shared" si="0"/>
        <v>0</v>
      </c>
    </row>
    <row r="10" spans="1:13" ht="20.100000000000001" customHeight="1" thickTop="1" thickBot="1" x14ac:dyDescent="0.25">
      <c r="A10" t="s">
        <v>53</v>
      </c>
      <c r="B10" s="5" t="s">
        <v>289</v>
      </c>
      <c r="C10" s="68">
        <v>5000</v>
      </c>
      <c r="D10" s="68">
        <v>10077.040000000001</v>
      </c>
      <c r="E10" s="68">
        <v>10000</v>
      </c>
      <c r="F10" s="68">
        <v>10077</v>
      </c>
      <c r="G10" s="68">
        <v>10000</v>
      </c>
      <c r="H10" s="68">
        <v>10000</v>
      </c>
      <c r="I10" s="76">
        <f t="shared" si="0"/>
        <v>0</v>
      </c>
    </row>
    <row r="11" spans="1:13" ht="20.100000000000001" customHeight="1" thickTop="1" thickBot="1" x14ac:dyDescent="0.25">
      <c r="A11" t="s">
        <v>54</v>
      </c>
      <c r="B11" s="5" t="s">
        <v>290</v>
      </c>
      <c r="C11" s="68">
        <f>SUM(C3:C10)*0.077</f>
        <v>25880.701000000001</v>
      </c>
      <c r="D11" s="68">
        <v>26219.07</v>
      </c>
      <c r="E11" s="68">
        <v>27318</v>
      </c>
      <c r="F11" s="68">
        <v>27336</v>
      </c>
      <c r="G11" s="68">
        <v>29345</v>
      </c>
      <c r="H11" s="68">
        <v>34546</v>
      </c>
      <c r="I11" s="76">
        <f t="shared" si="0"/>
        <v>0.17723632646106663</v>
      </c>
      <c r="M11" s="1"/>
    </row>
    <row r="12" spans="1:13" ht="20.100000000000001" customHeight="1" thickTop="1" thickBot="1" x14ac:dyDescent="0.25">
      <c r="A12" t="s">
        <v>55</v>
      </c>
      <c r="B12" s="5" t="s">
        <v>291</v>
      </c>
      <c r="C12" s="68">
        <v>16448</v>
      </c>
      <c r="D12" s="68">
        <v>19624.68</v>
      </c>
      <c r="E12" s="68">
        <v>20736</v>
      </c>
      <c r="F12" s="68">
        <v>21982</v>
      </c>
      <c r="G12" s="68">
        <v>22646</v>
      </c>
      <c r="H12" s="68">
        <v>29049</v>
      </c>
      <c r="I12" s="76">
        <f t="shared" si="0"/>
        <v>0.28274308928729136</v>
      </c>
    </row>
    <row r="13" spans="1:13" ht="20.100000000000001" customHeight="1" thickTop="1" thickBot="1" x14ac:dyDescent="0.25">
      <c r="A13" t="s">
        <v>56</v>
      </c>
      <c r="B13" s="5" t="s">
        <v>558</v>
      </c>
      <c r="C13" s="68">
        <v>37591</v>
      </c>
      <c r="D13" s="68">
        <v>19774.189999999999</v>
      </c>
      <c r="E13" s="68">
        <v>20817</v>
      </c>
      <c r="F13" s="68">
        <v>23084</v>
      </c>
      <c r="G13" s="68">
        <v>23611</v>
      </c>
      <c r="H13" s="68">
        <v>65964</v>
      </c>
      <c r="I13" s="76">
        <f t="shared" si="0"/>
        <v>1.7937825589767482</v>
      </c>
    </row>
    <row r="14" spans="1:13" ht="20.100000000000001" customHeight="1" thickTop="1" thickBot="1" x14ac:dyDescent="0.25">
      <c r="A14" t="s">
        <v>57</v>
      </c>
      <c r="B14" s="5" t="s">
        <v>293</v>
      </c>
      <c r="C14" s="68">
        <v>3055</v>
      </c>
      <c r="D14" s="68">
        <v>1882.3</v>
      </c>
      <c r="E14" s="68">
        <v>1044</v>
      </c>
      <c r="F14" s="68">
        <v>973</v>
      </c>
      <c r="G14" s="68">
        <v>901</v>
      </c>
      <c r="H14" s="68">
        <v>368</v>
      </c>
      <c r="I14" s="76">
        <f t="shared" si="0"/>
        <v>-0.59156492785793557</v>
      </c>
    </row>
    <row r="15" spans="1:13" ht="20.100000000000001" customHeight="1" thickTop="1" thickBot="1" x14ac:dyDescent="0.25">
      <c r="A15" t="s">
        <v>58</v>
      </c>
      <c r="B15" s="5" t="s">
        <v>294</v>
      </c>
      <c r="C15" s="68">
        <v>1500</v>
      </c>
      <c r="D15" s="68">
        <v>1668.59</v>
      </c>
      <c r="E15" s="68">
        <v>1750</v>
      </c>
      <c r="F15" s="68">
        <v>1637</v>
      </c>
      <c r="G15" s="68">
        <v>1740</v>
      </c>
      <c r="H15" s="68">
        <v>2160</v>
      </c>
      <c r="I15" s="76">
        <f t="shared" si="0"/>
        <v>0.2413793103448276</v>
      </c>
    </row>
    <row r="16" spans="1:13" ht="20.100000000000001" customHeight="1" thickTop="1" thickBot="1" x14ac:dyDescent="0.25">
      <c r="A16" t="s">
        <v>59</v>
      </c>
      <c r="B16" s="5" t="s">
        <v>295</v>
      </c>
      <c r="C16" s="68">
        <v>2300</v>
      </c>
      <c r="D16" s="68">
        <v>2385</v>
      </c>
      <c r="E16" s="68">
        <v>2300</v>
      </c>
      <c r="F16" s="68">
        <v>3520</v>
      </c>
      <c r="G16" s="68">
        <v>2500</v>
      </c>
      <c r="H16" s="68">
        <v>3500</v>
      </c>
      <c r="I16" s="76">
        <f t="shared" si="0"/>
        <v>0.4</v>
      </c>
    </row>
    <row r="17" spans="1:9" ht="20.100000000000001" customHeight="1" thickTop="1" thickBot="1" x14ac:dyDescent="0.25">
      <c r="A17" t="s">
        <v>60</v>
      </c>
      <c r="B17" s="5" t="s">
        <v>296</v>
      </c>
      <c r="C17" s="68">
        <v>350</v>
      </c>
      <c r="D17" s="68">
        <v>120</v>
      </c>
      <c r="E17" s="68">
        <v>350</v>
      </c>
      <c r="F17" s="68">
        <v>70</v>
      </c>
      <c r="G17" s="68">
        <v>350</v>
      </c>
      <c r="H17" s="68">
        <v>100</v>
      </c>
      <c r="I17" s="76">
        <f t="shared" si="0"/>
        <v>-0.7142857142857143</v>
      </c>
    </row>
    <row r="18" spans="1:9" ht="20.100000000000001" customHeight="1" thickTop="1" thickBot="1" x14ac:dyDescent="0.25">
      <c r="A18" s="5" t="s">
        <v>61</v>
      </c>
      <c r="B18" s="5" t="s">
        <v>297</v>
      </c>
      <c r="C18" s="68">
        <v>1250</v>
      </c>
      <c r="D18" s="68">
        <v>892.27</v>
      </c>
      <c r="E18" s="68">
        <v>1250</v>
      </c>
      <c r="F18" s="68">
        <v>2417.46</v>
      </c>
      <c r="G18" s="68">
        <v>2000</v>
      </c>
      <c r="H18" s="68">
        <v>2500</v>
      </c>
      <c r="I18" s="76">
        <f t="shared" si="0"/>
        <v>0.25</v>
      </c>
    </row>
    <row r="19" spans="1:9" ht="20.100000000000001" customHeight="1" thickTop="1" thickBot="1" x14ac:dyDescent="0.25">
      <c r="A19" t="s">
        <v>62</v>
      </c>
      <c r="B19" s="5" t="s">
        <v>298</v>
      </c>
      <c r="C19" s="68">
        <v>5000</v>
      </c>
      <c r="D19" s="68">
        <v>1205.6199999999999</v>
      </c>
      <c r="E19" s="68">
        <v>5000</v>
      </c>
      <c r="F19" s="68">
        <v>486</v>
      </c>
      <c r="G19" s="68">
        <v>5000</v>
      </c>
      <c r="H19" s="68">
        <v>5000</v>
      </c>
      <c r="I19" s="76">
        <f t="shared" si="0"/>
        <v>0</v>
      </c>
    </row>
    <row r="20" spans="1:9" ht="20.100000000000001" customHeight="1" thickTop="1" thickBot="1" x14ac:dyDescent="0.25">
      <c r="A20" t="s">
        <v>63</v>
      </c>
      <c r="B20" s="5" t="s">
        <v>299</v>
      </c>
      <c r="C20" s="68">
        <v>100</v>
      </c>
      <c r="D20" s="68">
        <v>331.68</v>
      </c>
      <c r="E20" s="68">
        <v>250</v>
      </c>
      <c r="F20" s="68">
        <v>37</v>
      </c>
      <c r="G20" s="68">
        <v>400</v>
      </c>
      <c r="H20" s="68">
        <v>400</v>
      </c>
      <c r="I20" s="76">
        <f t="shared" si="0"/>
        <v>0</v>
      </c>
    </row>
    <row r="21" spans="1:9" ht="20.100000000000001" customHeight="1" thickTop="1" thickBot="1" x14ac:dyDescent="0.25">
      <c r="A21" t="s">
        <v>64</v>
      </c>
      <c r="B21" s="5" t="s">
        <v>300</v>
      </c>
      <c r="C21" s="68">
        <v>1500</v>
      </c>
      <c r="D21" s="68">
        <v>1541.56</v>
      </c>
      <c r="E21" s="68">
        <v>1500</v>
      </c>
      <c r="F21" s="68">
        <v>3803.31</v>
      </c>
      <c r="G21" s="68">
        <v>2500</v>
      </c>
      <c r="H21" s="68">
        <v>4000</v>
      </c>
      <c r="I21" s="76">
        <f t="shared" si="0"/>
        <v>0.6</v>
      </c>
    </row>
    <row r="22" spans="1:9" ht="20.100000000000001" customHeight="1" thickTop="1" thickBot="1" x14ac:dyDescent="0.25">
      <c r="A22" t="s">
        <v>65</v>
      </c>
      <c r="B22" s="5" t="s">
        <v>301</v>
      </c>
      <c r="C22" s="68">
        <v>3000</v>
      </c>
      <c r="D22" s="68">
        <v>1862</v>
      </c>
      <c r="E22" s="68">
        <v>5000</v>
      </c>
      <c r="F22" s="68">
        <v>2642</v>
      </c>
      <c r="G22" s="68">
        <v>3000</v>
      </c>
      <c r="H22" s="68">
        <v>4000</v>
      </c>
      <c r="I22" s="76">
        <f t="shared" si="0"/>
        <v>0.33333333333333331</v>
      </c>
    </row>
    <row r="23" spans="1:9" ht="20.100000000000001" customHeight="1" thickTop="1" thickBot="1" x14ac:dyDescent="0.25">
      <c r="A23" t="s">
        <v>66</v>
      </c>
      <c r="B23" s="5" t="s">
        <v>302</v>
      </c>
      <c r="C23" s="68">
        <v>3600</v>
      </c>
      <c r="D23" s="68">
        <v>4888.6899999999996</v>
      </c>
      <c r="E23" s="68">
        <v>3600</v>
      </c>
      <c r="F23" s="68">
        <v>2029</v>
      </c>
      <c r="G23" s="68">
        <v>3000</v>
      </c>
      <c r="H23" s="68">
        <v>3000</v>
      </c>
      <c r="I23" s="76">
        <f t="shared" si="0"/>
        <v>0</v>
      </c>
    </row>
    <row r="24" spans="1:9" ht="19.149999999999999" customHeight="1" thickTop="1" thickBot="1" x14ac:dyDescent="0.25">
      <c r="A24" t="s">
        <v>67</v>
      </c>
      <c r="B24" s="5" t="s">
        <v>303</v>
      </c>
      <c r="C24" s="68">
        <v>5500</v>
      </c>
      <c r="D24" s="68">
        <v>8369.1200000000008</v>
      </c>
      <c r="E24" s="68">
        <v>6500</v>
      </c>
      <c r="F24" s="68">
        <v>8212</v>
      </c>
      <c r="G24" s="68">
        <v>8000</v>
      </c>
      <c r="H24" s="68">
        <v>8000</v>
      </c>
      <c r="I24" s="76">
        <f t="shared" si="0"/>
        <v>0</v>
      </c>
    </row>
    <row r="25" spans="1:9" ht="20.100000000000001" customHeight="1" thickTop="1" thickBot="1" x14ac:dyDescent="0.25">
      <c r="A25" t="s">
        <v>68</v>
      </c>
      <c r="B25" s="5" t="s">
        <v>304</v>
      </c>
      <c r="C25" s="68">
        <v>13000</v>
      </c>
      <c r="D25" s="68">
        <v>2411.15</v>
      </c>
      <c r="E25" s="68">
        <v>10000</v>
      </c>
      <c r="F25" s="68">
        <v>6148</v>
      </c>
      <c r="G25" s="68">
        <v>10000</v>
      </c>
      <c r="H25" s="68">
        <v>7500</v>
      </c>
      <c r="I25" s="76">
        <f t="shared" si="0"/>
        <v>-0.25</v>
      </c>
    </row>
    <row r="26" spans="1:9" ht="20.100000000000001" customHeight="1" thickTop="1" thickBot="1" x14ac:dyDescent="0.25">
      <c r="A26" t="s">
        <v>69</v>
      </c>
      <c r="B26" s="5" t="s">
        <v>305</v>
      </c>
      <c r="C26" s="68">
        <v>4000</v>
      </c>
      <c r="D26" s="68">
        <v>5569.86</v>
      </c>
      <c r="E26" s="68">
        <v>6000</v>
      </c>
      <c r="F26" s="68">
        <v>6408</v>
      </c>
      <c r="G26" s="68">
        <v>9500</v>
      </c>
      <c r="H26" s="68">
        <v>9500</v>
      </c>
      <c r="I26" s="76">
        <f t="shared" si="0"/>
        <v>0</v>
      </c>
    </row>
    <row r="27" spans="1:9" ht="20.100000000000001" customHeight="1" thickTop="1" thickBot="1" x14ac:dyDescent="0.25">
      <c r="A27" t="s">
        <v>613</v>
      </c>
      <c r="B27" s="5" t="s">
        <v>614</v>
      </c>
      <c r="C27" s="68">
        <v>0</v>
      </c>
      <c r="D27" s="68">
        <v>0</v>
      </c>
      <c r="E27" s="68">
        <v>0</v>
      </c>
      <c r="F27" s="68">
        <v>0</v>
      </c>
      <c r="G27" s="68">
        <v>1000</v>
      </c>
      <c r="H27" s="68">
        <v>1000</v>
      </c>
      <c r="I27" s="76">
        <f t="shared" si="0"/>
        <v>0</v>
      </c>
    </row>
    <row r="28" spans="1:9" ht="20.100000000000001" customHeight="1" thickTop="1" thickBot="1" x14ac:dyDescent="0.25">
      <c r="A28" t="s">
        <v>70</v>
      </c>
      <c r="B28" s="5" t="s">
        <v>306</v>
      </c>
      <c r="C28" s="68">
        <v>8500</v>
      </c>
      <c r="D28" s="68">
        <v>7341.78</v>
      </c>
      <c r="E28" s="68">
        <v>9500</v>
      </c>
      <c r="F28" s="68">
        <v>9410</v>
      </c>
      <c r="G28" s="68">
        <v>9000</v>
      </c>
      <c r="H28" s="68">
        <v>9500</v>
      </c>
      <c r="I28" s="76">
        <f t="shared" si="0"/>
        <v>5.5555555555555552E-2</v>
      </c>
    </row>
    <row r="29" spans="1:9" ht="20.100000000000001" customHeight="1" thickTop="1" thickBot="1" x14ac:dyDescent="0.25">
      <c r="A29" s="5" t="s">
        <v>71</v>
      </c>
      <c r="B29" s="5" t="s">
        <v>307</v>
      </c>
      <c r="C29" s="68">
        <v>4000</v>
      </c>
      <c r="D29" s="68">
        <v>2815.95</v>
      </c>
      <c r="E29" s="68">
        <v>3850</v>
      </c>
      <c r="F29" s="68">
        <v>3399</v>
      </c>
      <c r="G29" s="68">
        <v>4000</v>
      </c>
      <c r="H29" s="68">
        <v>3500</v>
      </c>
      <c r="I29" s="76">
        <f t="shared" si="0"/>
        <v>-0.125</v>
      </c>
    </row>
    <row r="30" spans="1:9" ht="20.100000000000001" customHeight="1" thickTop="1" thickBot="1" x14ac:dyDescent="0.25">
      <c r="A30" t="s">
        <v>72</v>
      </c>
      <c r="B30" s="5" t="s">
        <v>308</v>
      </c>
      <c r="C30" s="68">
        <v>2200</v>
      </c>
      <c r="D30" s="68">
        <v>2363.9</v>
      </c>
      <c r="E30" s="68">
        <v>3000</v>
      </c>
      <c r="F30" s="68">
        <v>4915</v>
      </c>
      <c r="G30" s="68">
        <v>3000</v>
      </c>
      <c r="H30" s="68">
        <v>4500</v>
      </c>
      <c r="I30" s="76">
        <f t="shared" si="0"/>
        <v>0.5</v>
      </c>
    </row>
    <row r="31" spans="1:9" ht="20.100000000000001" customHeight="1" thickTop="1" thickBot="1" x14ac:dyDescent="0.25">
      <c r="A31" s="5" t="s">
        <v>88</v>
      </c>
      <c r="B31" s="5" t="s">
        <v>322</v>
      </c>
      <c r="C31" s="68">
        <v>12832</v>
      </c>
      <c r="D31" s="68">
        <v>14444.05</v>
      </c>
      <c r="E31" s="68">
        <v>17600.79</v>
      </c>
      <c r="F31" s="68">
        <v>16262</v>
      </c>
      <c r="G31" s="68">
        <v>19280</v>
      </c>
      <c r="H31" s="129">
        <v>19280</v>
      </c>
      <c r="I31" s="76">
        <f t="shared" si="0"/>
        <v>0</v>
      </c>
    </row>
    <row r="32" spans="1:9" ht="20.100000000000001" customHeight="1" thickTop="1" thickBot="1" x14ac:dyDescent="0.25">
      <c r="A32" s="5" t="s">
        <v>89</v>
      </c>
      <c r="B32" s="5" t="s">
        <v>520</v>
      </c>
      <c r="C32" s="68">
        <v>4863</v>
      </c>
      <c r="D32" s="68">
        <v>5225.55</v>
      </c>
      <c r="E32" s="68">
        <v>6100.13</v>
      </c>
      <c r="F32" s="68">
        <v>7128</v>
      </c>
      <c r="G32" s="68">
        <v>8155</v>
      </c>
      <c r="H32" s="129">
        <v>8155</v>
      </c>
      <c r="I32" s="76">
        <f t="shared" si="0"/>
        <v>0</v>
      </c>
    </row>
    <row r="33" spans="1:9" ht="20.100000000000001" customHeight="1" thickTop="1" thickBot="1" x14ac:dyDescent="0.25">
      <c r="A33" t="s">
        <v>85</v>
      </c>
      <c r="B33" s="5" t="s">
        <v>320</v>
      </c>
      <c r="C33" s="68">
        <v>20000</v>
      </c>
      <c r="D33" s="68">
        <v>23288.959999999999</v>
      </c>
      <c r="E33" s="68">
        <v>30000</v>
      </c>
      <c r="F33" s="68">
        <v>35654</v>
      </c>
      <c r="G33" s="68">
        <v>30000</v>
      </c>
      <c r="H33" s="68">
        <v>35000</v>
      </c>
      <c r="I33" s="76">
        <f t="shared" si="0"/>
        <v>0.16666666666666666</v>
      </c>
    </row>
    <row r="34" spans="1:9" ht="20.100000000000001" customHeight="1" thickTop="1" thickBot="1" x14ac:dyDescent="0.25">
      <c r="A34" t="s">
        <v>87</v>
      </c>
      <c r="B34" s="5" t="s">
        <v>321</v>
      </c>
      <c r="C34" s="68">
        <v>0</v>
      </c>
      <c r="D34" s="68">
        <v>75</v>
      </c>
      <c r="E34" s="68">
        <v>1500</v>
      </c>
      <c r="F34" s="68">
        <v>0</v>
      </c>
      <c r="G34" s="68">
        <v>1500</v>
      </c>
      <c r="H34" s="68">
        <v>1000</v>
      </c>
      <c r="I34" s="76">
        <f t="shared" si="0"/>
        <v>-0.33333333333333331</v>
      </c>
    </row>
    <row r="35" spans="1:9" ht="20.100000000000001" customHeight="1" thickTop="1" thickBot="1" x14ac:dyDescent="0.25">
      <c r="A35" t="s">
        <v>73</v>
      </c>
      <c r="B35" s="5" t="s">
        <v>309</v>
      </c>
      <c r="C35" s="68">
        <v>8000</v>
      </c>
      <c r="D35" s="68">
        <v>7822</v>
      </c>
      <c r="E35" s="68">
        <v>8000</v>
      </c>
      <c r="F35" s="68">
        <v>16130</v>
      </c>
      <c r="G35" s="68">
        <v>8000</v>
      </c>
      <c r="H35" s="68">
        <v>8000</v>
      </c>
      <c r="I35" s="76">
        <f t="shared" si="0"/>
        <v>0</v>
      </c>
    </row>
    <row r="36" spans="1:9" ht="20.100000000000001" customHeight="1" thickTop="1" thickBot="1" x14ac:dyDescent="0.25">
      <c r="A36" s="5" t="s">
        <v>74</v>
      </c>
      <c r="B36" s="5" t="s">
        <v>310</v>
      </c>
      <c r="C36" s="68">
        <v>5000</v>
      </c>
      <c r="D36" s="68">
        <v>3678.81</v>
      </c>
      <c r="E36" s="68">
        <v>5000</v>
      </c>
      <c r="F36" s="68">
        <v>2975</v>
      </c>
      <c r="G36" s="68">
        <v>8000</v>
      </c>
      <c r="H36" s="68">
        <v>5000</v>
      </c>
      <c r="I36" s="76">
        <f t="shared" si="0"/>
        <v>-0.375</v>
      </c>
    </row>
    <row r="37" spans="1:9" ht="20.100000000000001" customHeight="1" thickTop="1" thickBot="1" x14ac:dyDescent="0.25">
      <c r="A37" s="5" t="s">
        <v>75</v>
      </c>
      <c r="B37" s="5" t="s">
        <v>419</v>
      </c>
      <c r="C37" s="68">
        <v>20000</v>
      </c>
      <c r="D37" s="68">
        <v>30715.23</v>
      </c>
      <c r="E37" s="68">
        <v>25500</v>
      </c>
      <c r="F37" s="68">
        <v>30806</v>
      </c>
      <c r="G37" s="68">
        <v>28000</v>
      </c>
      <c r="H37" s="68">
        <v>32000</v>
      </c>
      <c r="I37" s="76">
        <f t="shared" si="0"/>
        <v>0.14285714285714285</v>
      </c>
    </row>
    <row r="38" spans="1:9" ht="20.100000000000001" customHeight="1" thickTop="1" thickBot="1" x14ac:dyDescent="0.25">
      <c r="A38" t="s">
        <v>86</v>
      </c>
      <c r="B38" s="5" t="s">
        <v>420</v>
      </c>
      <c r="C38" s="68">
        <v>28000</v>
      </c>
      <c r="D38" s="68">
        <v>24500</v>
      </c>
      <c r="E38" s="68">
        <v>10000</v>
      </c>
      <c r="F38" s="68">
        <v>10700</v>
      </c>
      <c r="G38" s="68">
        <v>13000</v>
      </c>
      <c r="H38" s="129">
        <v>13000</v>
      </c>
      <c r="I38" s="76">
        <f t="shared" si="0"/>
        <v>0</v>
      </c>
    </row>
    <row r="39" spans="1:9" ht="20.100000000000001" customHeight="1" thickTop="1" thickBot="1" x14ac:dyDescent="0.25">
      <c r="A39" t="s">
        <v>524</v>
      </c>
      <c r="B39" s="5" t="s">
        <v>521</v>
      </c>
      <c r="C39" s="68">
        <v>50180</v>
      </c>
      <c r="D39" s="68">
        <v>23193.32</v>
      </c>
      <c r="E39" s="68">
        <v>50000</v>
      </c>
      <c r="F39" s="68">
        <v>32815</v>
      </c>
      <c r="G39" s="68">
        <v>35000</v>
      </c>
      <c r="H39" s="68">
        <v>40000</v>
      </c>
      <c r="I39" s="76">
        <f t="shared" si="0"/>
        <v>0.14285714285714285</v>
      </c>
    </row>
    <row r="40" spans="1:9" customFormat="1" ht="20.100000000000001" customHeight="1" thickTop="1" thickBot="1" x14ac:dyDescent="0.25">
      <c r="A40" t="s">
        <v>525</v>
      </c>
      <c r="B40" s="5" t="s">
        <v>623</v>
      </c>
      <c r="C40" s="68">
        <v>5000</v>
      </c>
      <c r="D40" s="68">
        <v>3850</v>
      </c>
      <c r="E40" s="68">
        <v>5000</v>
      </c>
      <c r="F40" s="68">
        <v>4831</v>
      </c>
      <c r="G40" s="68">
        <v>5000</v>
      </c>
      <c r="H40" s="68">
        <v>5000</v>
      </c>
      <c r="I40" s="76">
        <f t="shared" si="0"/>
        <v>0</v>
      </c>
    </row>
    <row r="41" spans="1:9" ht="20.100000000000001" customHeight="1" thickTop="1" thickBot="1" x14ac:dyDescent="0.25">
      <c r="A41" s="5" t="s">
        <v>76</v>
      </c>
      <c r="B41" s="5" t="s">
        <v>311</v>
      </c>
      <c r="C41" s="68">
        <v>12000</v>
      </c>
      <c r="D41" s="68">
        <v>22723.46</v>
      </c>
      <c r="E41" s="68">
        <v>6000</v>
      </c>
      <c r="F41" s="68">
        <v>2898</v>
      </c>
      <c r="G41" s="68">
        <v>4000</v>
      </c>
      <c r="H41" s="129">
        <v>4000</v>
      </c>
      <c r="I41" s="76">
        <f t="shared" si="0"/>
        <v>0</v>
      </c>
    </row>
    <row r="42" spans="1:9" ht="20.100000000000001" customHeight="1" thickTop="1" thickBot="1" x14ac:dyDescent="0.25">
      <c r="A42" t="s">
        <v>77</v>
      </c>
      <c r="B42" s="5" t="s">
        <v>312</v>
      </c>
      <c r="C42" s="68">
        <v>8000</v>
      </c>
      <c r="D42" s="68">
        <v>9133.36</v>
      </c>
      <c r="E42" s="68">
        <v>10000</v>
      </c>
      <c r="F42" s="68">
        <v>9177</v>
      </c>
      <c r="G42" s="68">
        <v>10500</v>
      </c>
      <c r="H42" s="68">
        <v>10500</v>
      </c>
      <c r="I42" s="76">
        <f t="shared" si="0"/>
        <v>0</v>
      </c>
    </row>
    <row r="43" spans="1:9" ht="20.100000000000001" customHeight="1" thickTop="1" thickBot="1" x14ac:dyDescent="0.25">
      <c r="A43" t="s">
        <v>78</v>
      </c>
      <c r="B43" s="5" t="s">
        <v>313</v>
      </c>
      <c r="C43" s="68">
        <v>10000</v>
      </c>
      <c r="D43" s="68">
        <v>12277.43</v>
      </c>
      <c r="E43" s="68">
        <v>13000</v>
      </c>
      <c r="F43" s="68">
        <v>13672</v>
      </c>
      <c r="G43" s="68">
        <v>13500</v>
      </c>
      <c r="H43" s="68">
        <v>14000</v>
      </c>
      <c r="I43" s="76">
        <f t="shared" si="0"/>
        <v>3.7037037037037035E-2</v>
      </c>
    </row>
    <row r="44" spans="1:9" ht="20.100000000000001" customHeight="1" thickTop="1" thickBot="1" x14ac:dyDescent="0.25">
      <c r="A44" t="s">
        <v>79</v>
      </c>
      <c r="B44" s="5" t="s">
        <v>590</v>
      </c>
      <c r="C44" s="68">
        <v>500</v>
      </c>
      <c r="D44" s="68">
        <v>0</v>
      </c>
      <c r="E44" s="68">
        <v>0</v>
      </c>
      <c r="F44" s="68">
        <v>0</v>
      </c>
      <c r="G44" s="68">
        <v>0</v>
      </c>
      <c r="H44" s="68">
        <v>0</v>
      </c>
      <c r="I44" s="76">
        <v>0</v>
      </c>
    </row>
    <row r="45" spans="1:9" ht="20.100000000000001" customHeight="1" thickTop="1" thickBot="1" x14ac:dyDescent="0.25">
      <c r="A45" t="s">
        <v>80</v>
      </c>
      <c r="B45" s="5" t="s">
        <v>315</v>
      </c>
      <c r="C45" s="68">
        <v>7000</v>
      </c>
      <c r="D45" s="68">
        <v>7099.05</v>
      </c>
      <c r="E45" s="68">
        <v>8000</v>
      </c>
      <c r="F45" s="68">
        <v>4560</v>
      </c>
      <c r="G45" s="68">
        <v>8000</v>
      </c>
      <c r="H45" s="68">
        <v>6500</v>
      </c>
      <c r="I45" s="76">
        <f t="shared" si="0"/>
        <v>-0.1875</v>
      </c>
    </row>
    <row r="46" spans="1:9" ht="20.100000000000001" customHeight="1" thickTop="1" thickBot="1" x14ac:dyDescent="0.25">
      <c r="A46" t="s">
        <v>81</v>
      </c>
      <c r="B46" s="5" t="s">
        <v>316</v>
      </c>
      <c r="C46" s="68">
        <v>2000</v>
      </c>
      <c r="D46" s="68">
        <v>2238.75</v>
      </c>
      <c r="E46" s="68">
        <v>2500</v>
      </c>
      <c r="F46" s="68">
        <v>2468</v>
      </c>
      <c r="G46" s="68">
        <v>2500</v>
      </c>
      <c r="H46" s="68">
        <v>3000</v>
      </c>
      <c r="I46" s="76">
        <f t="shared" si="0"/>
        <v>0.2</v>
      </c>
    </row>
    <row r="47" spans="1:9" ht="20.100000000000001" customHeight="1" thickTop="1" thickBot="1" x14ac:dyDescent="0.25">
      <c r="A47" t="s">
        <v>82</v>
      </c>
      <c r="B47" s="5" t="s">
        <v>317</v>
      </c>
      <c r="C47" s="68">
        <v>15000</v>
      </c>
      <c r="D47" s="68">
        <v>7500</v>
      </c>
      <c r="E47" s="68">
        <v>15000</v>
      </c>
      <c r="F47" s="68">
        <v>44067</v>
      </c>
      <c r="G47" s="68">
        <v>15000</v>
      </c>
      <c r="H47" s="68">
        <v>25000</v>
      </c>
      <c r="I47" s="76">
        <f t="shared" si="0"/>
        <v>0.66666666666666663</v>
      </c>
    </row>
    <row r="48" spans="1:9" ht="20.100000000000001" customHeight="1" thickTop="1" thickBot="1" x14ac:dyDescent="0.25">
      <c r="A48" s="5" t="s">
        <v>83</v>
      </c>
      <c r="B48" s="5" t="s">
        <v>318</v>
      </c>
      <c r="C48" s="68">
        <v>1500</v>
      </c>
      <c r="D48" s="68">
        <v>514.42999999999995</v>
      </c>
      <c r="E48" s="68">
        <v>1500</v>
      </c>
      <c r="F48" s="68">
        <v>2066</v>
      </c>
      <c r="G48" s="68">
        <v>1500</v>
      </c>
      <c r="H48" s="68">
        <v>3000</v>
      </c>
      <c r="I48" s="76">
        <f t="shared" si="0"/>
        <v>1</v>
      </c>
    </row>
    <row r="49" spans="1:9" ht="20.100000000000001" customHeight="1" thickTop="1" thickBot="1" x14ac:dyDescent="0.25">
      <c r="A49" t="s">
        <v>84</v>
      </c>
      <c r="B49" s="5" t="s">
        <v>319</v>
      </c>
      <c r="C49" s="68">
        <v>6362</v>
      </c>
      <c r="D49" s="68">
        <v>6362</v>
      </c>
      <c r="E49" s="68">
        <v>6595</v>
      </c>
      <c r="F49" s="68">
        <v>6595</v>
      </c>
      <c r="G49" s="68">
        <v>6797</v>
      </c>
      <c r="H49" s="129">
        <v>6797</v>
      </c>
      <c r="I49" s="76">
        <f t="shared" si="0"/>
        <v>0</v>
      </c>
    </row>
    <row r="50" spans="1:9" ht="20.100000000000001" customHeight="1" thickTop="1" thickBot="1" x14ac:dyDescent="0.25">
      <c r="A50" t="s">
        <v>90</v>
      </c>
      <c r="B50" s="5" t="s">
        <v>323</v>
      </c>
      <c r="C50" s="68">
        <v>23100</v>
      </c>
      <c r="D50" s="68">
        <v>25697</v>
      </c>
      <c r="E50" s="68">
        <v>24500</v>
      </c>
      <c r="F50" s="68">
        <v>26438</v>
      </c>
      <c r="G50" s="68">
        <v>27000</v>
      </c>
      <c r="H50" s="129">
        <v>27000</v>
      </c>
      <c r="I50" s="76">
        <f t="shared" si="0"/>
        <v>0</v>
      </c>
    </row>
    <row r="51" spans="1:9" ht="20.100000000000001" customHeight="1" thickTop="1" thickBot="1" x14ac:dyDescent="0.25">
      <c r="A51" s="5" t="s">
        <v>91</v>
      </c>
      <c r="B51" s="5" t="s">
        <v>324</v>
      </c>
      <c r="C51" s="68">
        <v>500</v>
      </c>
      <c r="D51" s="68">
        <v>0</v>
      </c>
      <c r="E51" s="68">
        <v>500</v>
      </c>
      <c r="F51" s="68">
        <v>0</v>
      </c>
      <c r="G51" s="68">
        <v>500</v>
      </c>
      <c r="H51" s="68">
        <v>0</v>
      </c>
      <c r="I51" s="76">
        <f t="shared" si="0"/>
        <v>-1</v>
      </c>
    </row>
    <row r="52" spans="1:9" ht="20.100000000000001" customHeight="1" thickTop="1" thickBot="1" x14ac:dyDescent="0.25">
      <c r="A52" t="s">
        <v>92</v>
      </c>
      <c r="B52" s="5" t="s">
        <v>325</v>
      </c>
      <c r="C52" s="68">
        <v>1000</v>
      </c>
      <c r="D52" s="68">
        <v>874.22</v>
      </c>
      <c r="E52" s="68">
        <v>1000</v>
      </c>
      <c r="F52" s="68">
        <v>395</v>
      </c>
      <c r="G52" s="68">
        <v>1000</v>
      </c>
      <c r="H52" s="68">
        <v>750</v>
      </c>
      <c r="I52" s="76">
        <f t="shared" si="0"/>
        <v>-0.25</v>
      </c>
    </row>
    <row r="53" spans="1:9" ht="20.100000000000001" customHeight="1" thickTop="1" thickBot="1" x14ac:dyDescent="0.25">
      <c r="A53" s="5" t="s">
        <v>205</v>
      </c>
      <c r="B53" s="5" t="s">
        <v>508</v>
      </c>
      <c r="C53" s="68">
        <v>0</v>
      </c>
      <c r="D53" s="68">
        <v>0</v>
      </c>
      <c r="E53" s="68">
        <v>0</v>
      </c>
      <c r="F53" s="68">
        <v>200</v>
      </c>
      <c r="G53" s="68">
        <v>200</v>
      </c>
      <c r="H53" s="68">
        <v>200</v>
      </c>
      <c r="I53" s="76">
        <f t="shared" si="0"/>
        <v>0</v>
      </c>
    </row>
    <row r="54" spans="1:9" ht="20.100000000000001" customHeight="1" thickTop="1" thickBot="1" x14ac:dyDescent="0.25">
      <c r="A54" s="5" t="s">
        <v>206</v>
      </c>
      <c r="B54" s="5" t="s">
        <v>509</v>
      </c>
      <c r="C54" s="68">
        <v>0</v>
      </c>
      <c r="D54" s="68">
        <v>0</v>
      </c>
      <c r="E54" s="68">
        <v>0</v>
      </c>
      <c r="F54" s="68">
        <v>5000</v>
      </c>
      <c r="G54" s="68">
        <v>5000</v>
      </c>
      <c r="H54" s="68">
        <v>5000</v>
      </c>
      <c r="I54" s="76">
        <f t="shared" si="0"/>
        <v>0</v>
      </c>
    </row>
    <row r="55" spans="1:9" ht="20.100000000000001" customHeight="1" thickTop="1" thickBot="1" x14ac:dyDescent="0.25">
      <c r="A55" t="s">
        <v>93</v>
      </c>
      <c r="B55" s="5" t="s">
        <v>326</v>
      </c>
      <c r="C55" s="68">
        <v>52141</v>
      </c>
      <c r="D55" s="68">
        <v>51148</v>
      </c>
      <c r="E55" s="68">
        <v>52000</v>
      </c>
      <c r="F55" s="68">
        <v>49899</v>
      </c>
      <c r="G55" s="68">
        <v>55000</v>
      </c>
      <c r="H55" s="68">
        <v>38431</v>
      </c>
      <c r="I55" s="76">
        <f t="shared" si="0"/>
        <v>-0.30125454545454544</v>
      </c>
    </row>
    <row r="56" spans="1:9" ht="20.100000000000001" customHeight="1" thickTop="1" thickBot="1" x14ac:dyDescent="0.25">
      <c r="A56" s="75"/>
      <c r="B56" s="75" t="s">
        <v>11</v>
      </c>
      <c r="C56" s="12">
        <f t="shared" ref="C56:H56" si="1">SUM(C3:C55)</f>
        <v>767865.701</v>
      </c>
      <c r="D56" s="12">
        <f t="shared" si="1"/>
        <v>736348.46000000008</v>
      </c>
      <c r="E56" s="12">
        <f t="shared" si="1"/>
        <v>784743.91999999993</v>
      </c>
      <c r="F56" s="12">
        <f t="shared" si="1"/>
        <v>821383.17</v>
      </c>
      <c r="G56" s="12">
        <f t="shared" si="1"/>
        <v>829033</v>
      </c>
      <c r="H56" s="12">
        <f t="shared" si="1"/>
        <v>967354.75</v>
      </c>
      <c r="I56" s="76">
        <f t="shared" si="0"/>
        <v>0.16684709776329773</v>
      </c>
    </row>
    <row r="57" spans="1:9" ht="20.100000000000001" customHeight="1" thickTop="1" x14ac:dyDescent="0.2">
      <c r="A57" s="2"/>
      <c r="B57" s="2"/>
      <c r="C57" s="1"/>
      <c r="D57" s="1"/>
      <c r="E57" s="1"/>
      <c r="F57" s="1"/>
      <c r="G57" s="1"/>
      <c r="H57" s="130"/>
      <c r="I57" s="76"/>
    </row>
    <row r="58" spans="1:9" ht="20.100000000000001" customHeight="1" thickBot="1" x14ac:dyDescent="0.25">
      <c r="A58" s="3"/>
      <c r="B58" s="3" t="s">
        <v>514</v>
      </c>
      <c r="C58" s="1"/>
      <c r="D58" s="1"/>
      <c r="E58" s="1"/>
      <c r="F58" s="1"/>
      <c r="G58" s="1"/>
      <c r="H58" s="131"/>
      <c r="I58" s="76"/>
    </row>
    <row r="59" spans="1:9" ht="20.100000000000001" customHeight="1" thickTop="1" thickBot="1" x14ac:dyDescent="0.25">
      <c r="A59" s="4" t="s">
        <v>94</v>
      </c>
      <c r="B59" s="37" t="s">
        <v>646</v>
      </c>
      <c r="C59" s="12">
        <v>24000</v>
      </c>
      <c r="D59" s="12">
        <v>24701.39</v>
      </c>
      <c r="E59" s="12">
        <v>31000</v>
      </c>
      <c r="F59" s="12">
        <v>32729.55</v>
      </c>
      <c r="G59" s="12">
        <v>32000</v>
      </c>
      <c r="H59" s="12">
        <v>34000</v>
      </c>
      <c r="I59" s="76">
        <f t="shared" si="0"/>
        <v>6.25E-2</v>
      </c>
    </row>
    <row r="60" spans="1:9" ht="20.100000000000001" customHeight="1" thickTop="1" thickBot="1" x14ac:dyDescent="0.25">
      <c r="A60" s="37" t="s">
        <v>95</v>
      </c>
      <c r="B60" s="37" t="s">
        <v>507</v>
      </c>
      <c r="C60" s="12">
        <v>64500</v>
      </c>
      <c r="D60" s="12">
        <v>68223.47</v>
      </c>
      <c r="E60" s="12">
        <v>0</v>
      </c>
      <c r="F60" s="12">
        <v>0</v>
      </c>
      <c r="G60" s="12">
        <v>0</v>
      </c>
      <c r="H60" s="12">
        <v>0</v>
      </c>
      <c r="I60" s="76">
        <v>0</v>
      </c>
    </row>
    <row r="61" spans="1:9" ht="20.100000000000001" customHeight="1" thickTop="1" thickBot="1" x14ac:dyDescent="0.25">
      <c r="A61" s="4" t="s">
        <v>96</v>
      </c>
      <c r="B61" s="37" t="s">
        <v>327</v>
      </c>
      <c r="C61" s="12">
        <v>1500</v>
      </c>
      <c r="D61" s="12">
        <v>0</v>
      </c>
      <c r="E61" s="12">
        <v>1500</v>
      </c>
      <c r="F61" s="12">
        <v>4795</v>
      </c>
      <c r="G61" s="12">
        <v>1500</v>
      </c>
      <c r="H61" s="12">
        <v>3000</v>
      </c>
      <c r="I61" s="76">
        <f t="shared" si="0"/>
        <v>1</v>
      </c>
    </row>
    <row r="62" spans="1:9" ht="20.100000000000001" customHeight="1" thickTop="1" thickBot="1" x14ac:dyDescent="0.25">
      <c r="A62" t="s">
        <v>97</v>
      </c>
      <c r="B62" s="5" t="s">
        <v>328</v>
      </c>
      <c r="C62" s="12">
        <v>14500</v>
      </c>
      <c r="D62" s="12">
        <v>15002.5</v>
      </c>
      <c r="E62" s="12">
        <v>14500</v>
      </c>
      <c r="F62" s="12">
        <v>14500</v>
      </c>
      <c r="G62" s="12">
        <v>15000</v>
      </c>
      <c r="H62" s="12">
        <v>15000</v>
      </c>
      <c r="I62" s="76">
        <f t="shared" si="0"/>
        <v>0</v>
      </c>
    </row>
    <row r="63" spans="1:9" ht="20.100000000000001" customHeight="1" thickTop="1" thickBot="1" x14ac:dyDescent="0.25">
      <c r="A63" s="75"/>
      <c r="B63" s="75" t="s">
        <v>647</v>
      </c>
      <c r="C63" s="12">
        <f t="shared" ref="C63:H63" si="2">SUM(C59:C62)</f>
        <v>104500</v>
      </c>
      <c r="D63" s="12">
        <f t="shared" si="2"/>
        <v>107927.36</v>
      </c>
      <c r="E63" s="12">
        <f t="shared" si="2"/>
        <v>47000</v>
      </c>
      <c r="F63" s="12">
        <f t="shared" si="2"/>
        <v>52024.55</v>
      </c>
      <c r="G63" s="12">
        <f t="shared" si="2"/>
        <v>48500</v>
      </c>
      <c r="H63" s="12">
        <f t="shared" si="2"/>
        <v>52000</v>
      </c>
      <c r="I63" s="76">
        <f t="shared" si="0"/>
        <v>7.2164948453608241E-2</v>
      </c>
    </row>
    <row r="64" spans="1:9" ht="20.100000000000001" customHeight="1" thickTop="1" x14ac:dyDescent="0.2">
      <c r="A64" s="2"/>
      <c r="B64" s="2"/>
      <c r="C64" s="1"/>
      <c r="D64" s="1"/>
      <c r="E64" s="1"/>
      <c r="F64" s="1"/>
      <c r="G64" s="1"/>
      <c r="H64" s="130"/>
      <c r="I64" s="76"/>
    </row>
    <row r="65" spans="1:9" ht="20.100000000000001" customHeight="1" x14ac:dyDescent="0.2">
      <c r="A65" s="3"/>
      <c r="B65" s="3" t="s">
        <v>24</v>
      </c>
      <c r="C65" s="1"/>
      <c r="D65" s="1"/>
      <c r="E65" s="1"/>
      <c r="F65" s="1"/>
      <c r="G65" s="1"/>
      <c r="H65" s="1"/>
      <c r="I65" s="76"/>
    </row>
    <row r="66" spans="1:9" ht="20.100000000000001" customHeight="1" thickBot="1" x14ac:dyDescent="0.25">
      <c r="A66" t="s">
        <v>98</v>
      </c>
      <c r="B66" s="5" t="s">
        <v>329</v>
      </c>
      <c r="C66" s="1">
        <v>104853</v>
      </c>
      <c r="D66" s="1">
        <v>111805.36</v>
      </c>
      <c r="E66" s="1">
        <v>131107</v>
      </c>
      <c r="F66" s="1">
        <v>140777.62</v>
      </c>
      <c r="G66" s="1">
        <v>147139.20000000001</v>
      </c>
      <c r="H66" s="131">
        <v>155258</v>
      </c>
      <c r="I66" s="76">
        <f t="shared" si="0"/>
        <v>5.5177682086078948E-2</v>
      </c>
    </row>
    <row r="67" spans="1:9" ht="20.100000000000001" customHeight="1" thickTop="1" thickBot="1" x14ac:dyDescent="0.25">
      <c r="A67" s="5" t="s">
        <v>526</v>
      </c>
      <c r="B67" s="5" t="s">
        <v>47</v>
      </c>
      <c r="C67" s="12">
        <v>1000</v>
      </c>
      <c r="D67" s="12">
        <v>0</v>
      </c>
      <c r="E67" s="12">
        <v>1000</v>
      </c>
      <c r="F67" s="12">
        <v>0</v>
      </c>
      <c r="G67" s="12">
        <v>1000</v>
      </c>
      <c r="H67" s="12">
        <v>1000</v>
      </c>
      <c r="I67" s="76">
        <f t="shared" si="0"/>
        <v>0</v>
      </c>
    </row>
    <row r="68" spans="1:9" ht="20.100000000000001" customHeight="1" thickTop="1" thickBot="1" x14ac:dyDescent="0.25">
      <c r="A68" t="s">
        <v>99</v>
      </c>
      <c r="B68" s="5" t="s">
        <v>290</v>
      </c>
      <c r="C68" s="12">
        <f>SUM(C66+C67)*7.7%</f>
        <v>8150.6809999999996</v>
      </c>
      <c r="D68" s="12">
        <v>8344.34</v>
      </c>
      <c r="E68" s="12">
        <v>10172</v>
      </c>
      <c r="F68" s="12">
        <v>10358</v>
      </c>
      <c r="G68" s="12">
        <v>11407</v>
      </c>
      <c r="H68" s="12">
        <v>12032</v>
      </c>
      <c r="I68" s="76">
        <f t="shared" si="0"/>
        <v>5.4790917857455948E-2</v>
      </c>
    </row>
    <row r="69" spans="1:9" ht="20.100000000000001" customHeight="1" thickTop="1" thickBot="1" x14ac:dyDescent="0.25">
      <c r="A69" t="s">
        <v>100</v>
      </c>
      <c r="B69" s="5" t="s">
        <v>291</v>
      </c>
      <c r="C69" s="12">
        <v>7145</v>
      </c>
      <c r="D69" s="12">
        <v>7269.95</v>
      </c>
      <c r="E69" s="12">
        <v>8917</v>
      </c>
      <c r="F69" s="12">
        <v>9556</v>
      </c>
      <c r="G69" s="12">
        <v>10367</v>
      </c>
      <c r="H69" s="12">
        <v>11329</v>
      </c>
      <c r="I69" s="76">
        <f t="shared" ref="I69:I134" si="3">(H69-G69)/G69</f>
        <v>9.2794443908555999E-2</v>
      </c>
    </row>
    <row r="70" spans="1:9" ht="20.100000000000001" customHeight="1" thickTop="1" thickBot="1" x14ac:dyDescent="0.25">
      <c r="A70" t="s">
        <v>101</v>
      </c>
      <c r="B70" s="5" t="s">
        <v>619</v>
      </c>
      <c r="C70" s="12">
        <v>40586</v>
      </c>
      <c r="D70" s="12">
        <v>45823.86</v>
      </c>
      <c r="E70" s="12">
        <v>50411</v>
      </c>
      <c r="F70" s="12">
        <v>56421</v>
      </c>
      <c r="G70" s="12">
        <v>59124</v>
      </c>
      <c r="H70" s="12">
        <v>64883</v>
      </c>
      <c r="I70" s="76">
        <f t="shared" si="3"/>
        <v>9.7405452946350043E-2</v>
      </c>
    </row>
    <row r="71" spans="1:9" ht="20.100000000000001" customHeight="1" thickTop="1" thickBot="1" x14ac:dyDescent="0.25">
      <c r="A71" t="s">
        <v>102</v>
      </c>
      <c r="B71" s="5" t="s">
        <v>294</v>
      </c>
      <c r="C71" s="12">
        <v>575</v>
      </c>
      <c r="D71" s="12">
        <v>627.69000000000005</v>
      </c>
      <c r="E71" s="12">
        <v>850</v>
      </c>
      <c r="F71" s="12">
        <v>978</v>
      </c>
      <c r="G71" s="12">
        <v>900</v>
      </c>
      <c r="H71" s="12">
        <v>660</v>
      </c>
      <c r="I71" s="76">
        <f t="shared" si="3"/>
        <v>-0.26666666666666666</v>
      </c>
    </row>
    <row r="72" spans="1:9" ht="20.100000000000001" customHeight="1" thickTop="1" thickBot="1" x14ac:dyDescent="0.25">
      <c r="A72" t="s">
        <v>566</v>
      </c>
      <c r="B72" s="5" t="s">
        <v>557</v>
      </c>
      <c r="C72" s="12">
        <v>0</v>
      </c>
      <c r="D72" s="12">
        <v>0</v>
      </c>
      <c r="E72" s="12">
        <v>2000</v>
      </c>
      <c r="F72" s="12">
        <v>0</v>
      </c>
      <c r="G72" s="12">
        <v>2000</v>
      </c>
      <c r="H72" s="12">
        <v>2000</v>
      </c>
      <c r="I72" s="76">
        <f t="shared" si="3"/>
        <v>0</v>
      </c>
    </row>
    <row r="73" spans="1:9" ht="20.100000000000001" customHeight="1" thickTop="1" thickBot="1" x14ac:dyDescent="0.25">
      <c r="A73" t="s">
        <v>106</v>
      </c>
      <c r="B73" s="5" t="s">
        <v>595</v>
      </c>
      <c r="C73" s="12">
        <v>800</v>
      </c>
      <c r="D73" s="12">
        <v>917</v>
      </c>
      <c r="E73" s="12">
        <v>1000</v>
      </c>
      <c r="F73" s="12">
        <v>1446</v>
      </c>
      <c r="G73" s="12">
        <v>2500</v>
      </c>
      <c r="H73" s="12">
        <v>2500</v>
      </c>
      <c r="I73" s="76">
        <f t="shared" si="3"/>
        <v>0</v>
      </c>
    </row>
    <row r="74" spans="1:9" ht="20.100000000000001" customHeight="1" thickTop="1" thickBot="1" x14ac:dyDescent="0.25">
      <c r="A74" t="s">
        <v>107</v>
      </c>
      <c r="B74" s="5" t="s">
        <v>596</v>
      </c>
      <c r="C74" s="12">
        <v>600</v>
      </c>
      <c r="D74" s="12">
        <v>1283.1199999999999</v>
      </c>
      <c r="E74" s="12">
        <v>1000</v>
      </c>
      <c r="F74" s="12">
        <v>465</v>
      </c>
      <c r="G74" s="12">
        <v>250</v>
      </c>
      <c r="H74" s="12">
        <v>1000</v>
      </c>
      <c r="I74" s="76">
        <f t="shared" si="3"/>
        <v>3</v>
      </c>
    </row>
    <row r="75" spans="1:9" ht="20.100000000000001" customHeight="1" thickTop="1" thickBot="1" x14ac:dyDescent="0.25">
      <c r="A75" t="s">
        <v>108</v>
      </c>
      <c r="B75" s="5" t="s">
        <v>296</v>
      </c>
      <c r="C75" s="69">
        <v>500</v>
      </c>
      <c r="D75" s="69">
        <v>449</v>
      </c>
      <c r="E75" s="69">
        <v>750</v>
      </c>
      <c r="F75" s="69">
        <v>180</v>
      </c>
      <c r="G75" s="69">
        <v>750</v>
      </c>
      <c r="H75" s="69">
        <v>500</v>
      </c>
      <c r="I75" s="76">
        <f t="shared" si="3"/>
        <v>-0.33333333333333331</v>
      </c>
    </row>
    <row r="76" spans="1:9" ht="20.100000000000001" customHeight="1" thickTop="1" thickBot="1" x14ac:dyDescent="0.25">
      <c r="A76" t="s">
        <v>103</v>
      </c>
      <c r="B76" s="5" t="s">
        <v>303</v>
      </c>
      <c r="C76" s="12">
        <v>3000</v>
      </c>
      <c r="D76" s="12">
        <v>2661.29</v>
      </c>
      <c r="E76" s="12">
        <v>3000</v>
      </c>
      <c r="F76" s="12">
        <v>688</v>
      </c>
      <c r="G76" s="12">
        <v>1500</v>
      </c>
      <c r="H76" s="12">
        <v>1500</v>
      </c>
      <c r="I76" s="76">
        <f t="shared" si="3"/>
        <v>0</v>
      </c>
    </row>
    <row r="77" spans="1:9" ht="20.100000000000001" customHeight="1" thickTop="1" thickBot="1" x14ac:dyDescent="0.25">
      <c r="A77" t="s">
        <v>527</v>
      </c>
      <c r="B77" s="5" t="s">
        <v>597</v>
      </c>
      <c r="C77" s="12">
        <v>1000</v>
      </c>
      <c r="D77" s="12">
        <v>2592.87</v>
      </c>
      <c r="E77" s="12">
        <v>3000</v>
      </c>
      <c r="F77" s="12">
        <v>1368</v>
      </c>
      <c r="G77" s="12">
        <v>1500</v>
      </c>
      <c r="H77" s="12">
        <v>1500</v>
      </c>
      <c r="I77" s="76">
        <f t="shared" si="3"/>
        <v>0</v>
      </c>
    </row>
    <row r="78" spans="1:9" ht="20.100000000000001" customHeight="1" thickTop="1" thickBot="1" x14ac:dyDescent="0.25">
      <c r="A78" t="s">
        <v>611</v>
      </c>
      <c r="B78" s="5" t="s">
        <v>612</v>
      </c>
      <c r="C78" s="12">
        <v>0</v>
      </c>
      <c r="D78" s="12">
        <v>0</v>
      </c>
      <c r="E78" s="12">
        <v>0</v>
      </c>
      <c r="F78" s="12">
        <v>0</v>
      </c>
      <c r="G78" s="12">
        <v>1000</v>
      </c>
      <c r="H78" s="12">
        <v>1000</v>
      </c>
      <c r="I78" s="76">
        <f t="shared" si="3"/>
        <v>0</v>
      </c>
    </row>
    <row r="79" spans="1:9" ht="20.100000000000001" customHeight="1" thickTop="1" thickBot="1" x14ac:dyDescent="0.25">
      <c r="A79" t="s">
        <v>104</v>
      </c>
      <c r="B79" s="5" t="s">
        <v>330</v>
      </c>
      <c r="C79" s="12">
        <v>400</v>
      </c>
      <c r="D79" s="12">
        <v>400</v>
      </c>
      <c r="E79" s="12">
        <v>800</v>
      </c>
      <c r="F79" s="12">
        <v>199</v>
      </c>
      <c r="G79" s="12">
        <v>500</v>
      </c>
      <c r="H79" s="12">
        <v>1000</v>
      </c>
      <c r="I79" s="76">
        <f t="shared" si="3"/>
        <v>1</v>
      </c>
    </row>
    <row r="80" spans="1:9" ht="20.100000000000001" customHeight="1" thickTop="1" thickBot="1" x14ac:dyDescent="0.25">
      <c r="A80" t="s">
        <v>105</v>
      </c>
      <c r="B80" s="5" t="s">
        <v>331</v>
      </c>
      <c r="C80" s="12">
        <v>4000</v>
      </c>
      <c r="D80" s="12">
        <v>2460.6999999999998</v>
      </c>
      <c r="E80" s="12">
        <v>3500</v>
      </c>
      <c r="F80" s="12">
        <v>1512</v>
      </c>
      <c r="G80" s="12">
        <v>3000</v>
      </c>
      <c r="H80" s="12">
        <v>3000</v>
      </c>
      <c r="I80" s="76">
        <f t="shared" si="3"/>
        <v>0</v>
      </c>
    </row>
    <row r="81" spans="1:9" ht="20.100000000000001" customHeight="1" thickTop="1" thickBot="1" x14ac:dyDescent="0.25">
      <c r="A81" t="s">
        <v>109</v>
      </c>
      <c r="B81" s="5" t="s">
        <v>332</v>
      </c>
      <c r="C81" s="12">
        <v>5000</v>
      </c>
      <c r="D81" s="12">
        <v>4552.79</v>
      </c>
      <c r="E81" s="12">
        <v>5000</v>
      </c>
      <c r="F81" s="12">
        <v>200</v>
      </c>
      <c r="G81" s="12">
        <v>5000</v>
      </c>
      <c r="H81" s="12">
        <v>5000</v>
      </c>
      <c r="I81" s="76">
        <f t="shared" si="3"/>
        <v>0</v>
      </c>
    </row>
    <row r="82" spans="1:9" ht="20.100000000000001" customHeight="1" thickTop="1" thickBot="1" x14ac:dyDescent="0.25">
      <c r="A82" s="5" t="s">
        <v>110</v>
      </c>
      <c r="B82" s="5" t="s">
        <v>333</v>
      </c>
      <c r="C82" s="12">
        <v>20000</v>
      </c>
      <c r="D82" s="12">
        <v>4239.0200000000004</v>
      </c>
      <c r="E82" s="12">
        <v>20000</v>
      </c>
      <c r="F82" s="12">
        <v>5448</v>
      </c>
      <c r="G82" s="12">
        <v>10000</v>
      </c>
      <c r="H82" s="12">
        <v>10000</v>
      </c>
      <c r="I82" s="76">
        <f t="shared" si="3"/>
        <v>0</v>
      </c>
    </row>
    <row r="83" spans="1:9" ht="20.100000000000001" customHeight="1" thickTop="1" thickBot="1" x14ac:dyDescent="0.25">
      <c r="A83" t="s">
        <v>111</v>
      </c>
      <c r="B83" s="5" t="s">
        <v>627</v>
      </c>
      <c r="C83" s="68">
        <v>5700</v>
      </c>
      <c r="D83" s="68">
        <v>5773</v>
      </c>
      <c r="E83" s="68">
        <v>5842</v>
      </c>
      <c r="F83" s="68">
        <v>5842</v>
      </c>
      <c r="G83" s="68">
        <v>6335</v>
      </c>
      <c r="H83" s="68">
        <v>6750</v>
      </c>
      <c r="I83" s="76">
        <f t="shared" si="3"/>
        <v>6.5509076558800311E-2</v>
      </c>
    </row>
    <row r="84" spans="1:9" ht="20.100000000000001" customHeight="1" thickTop="1" thickBot="1" x14ac:dyDescent="0.25">
      <c r="A84" t="s">
        <v>650</v>
      </c>
      <c r="B84" s="5" t="s">
        <v>516</v>
      </c>
      <c r="C84" s="68">
        <v>2000</v>
      </c>
      <c r="D84" s="68">
        <v>0</v>
      </c>
      <c r="E84" s="68">
        <v>2000</v>
      </c>
      <c r="F84" s="68">
        <v>205</v>
      </c>
      <c r="G84" s="68">
        <v>2000</v>
      </c>
      <c r="H84" s="68">
        <v>2000</v>
      </c>
      <c r="I84" s="76">
        <f t="shared" si="3"/>
        <v>0</v>
      </c>
    </row>
    <row r="85" spans="1:9" ht="20.100000000000001" customHeight="1" thickTop="1" thickBot="1" x14ac:dyDescent="0.25">
      <c r="A85" t="s">
        <v>536</v>
      </c>
      <c r="B85" s="5" t="s">
        <v>560</v>
      </c>
      <c r="C85" s="68">
        <v>8000</v>
      </c>
      <c r="D85" s="68">
        <v>8000</v>
      </c>
      <c r="E85" s="68">
        <v>5000</v>
      </c>
      <c r="F85" s="68">
        <v>7890</v>
      </c>
      <c r="G85" s="68">
        <v>10000</v>
      </c>
      <c r="H85" s="68">
        <v>10000</v>
      </c>
      <c r="I85" s="76">
        <f t="shared" si="3"/>
        <v>0</v>
      </c>
    </row>
    <row r="86" spans="1:9" ht="20.100000000000001" customHeight="1" thickTop="1" thickBot="1" x14ac:dyDescent="0.25">
      <c r="A86" s="75"/>
      <c r="B86" s="75" t="s">
        <v>25</v>
      </c>
      <c r="C86" s="12">
        <f t="shared" ref="C86:H86" si="4">SUM(C66:C85)</f>
        <v>213309.68099999998</v>
      </c>
      <c r="D86" s="12">
        <f t="shared" si="4"/>
        <v>207199.99000000002</v>
      </c>
      <c r="E86" s="12">
        <f t="shared" si="4"/>
        <v>255349</v>
      </c>
      <c r="F86" s="12">
        <f t="shared" si="4"/>
        <v>243533.62</v>
      </c>
      <c r="G86" s="12">
        <f t="shared" si="4"/>
        <v>276272.2</v>
      </c>
      <c r="H86" s="12">
        <f t="shared" si="4"/>
        <v>292912</v>
      </c>
      <c r="I86" s="76">
        <f t="shared" si="3"/>
        <v>6.0229729954733004E-2</v>
      </c>
    </row>
    <row r="87" spans="1:9" ht="20.100000000000001" customHeight="1" thickTop="1" x14ac:dyDescent="0.2">
      <c r="A87" s="2"/>
      <c r="B87" s="2"/>
      <c r="C87" s="1"/>
      <c r="D87" s="1"/>
      <c r="E87" s="1"/>
      <c r="F87" s="1"/>
      <c r="G87" s="1"/>
      <c r="H87" s="130"/>
      <c r="I87" s="76"/>
    </row>
    <row r="88" spans="1:9" ht="20.100000000000001" customHeight="1" x14ac:dyDescent="0.2">
      <c r="A88" s="10"/>
      <c r="B88" s="10" t="s">
        <v>1</v>
      </c>
      <c r="G88" s="11"/>
      <c r="H88" s="11"/>
      <c r="I88" s="76"/>
    </row>
    <row r="89" spans="1:9" ht="20.100000000000001" customHeight="1" thickBot="1" x14ac:dyDescent="0.25">
      <c r="A89" t="s">
        <v>112</v>
      </c>
      <c r="B89" s="5" t="s">
        <v>334</v>
      </c>
      <c r="C89" s="11">
        <v>358987</v>
      </c>
      <c r="D89" s="11">
        <v>179458.9</v>
      </c>
      <c r="E89" s="11">
        <v>384599</v>
      </c>
      <c r="F89" s="11">
        <v>20810.38</v>
      </c>
      <c r="G89" s="11">
        <v>346580</v>
      </c>
      <c r="H89" s="11">
        <v>401003.29</v>
      </c>
      <c r="I89" s="76">
        <f t="shared" si="3"/>
        <v>0.15702951699463322</v>
      </c>
    </row>
    <row r="90" spans="1:9" ht="20.100000000000001" customHeight="1" thickTop="1" thickBot="1" x14ac:dyDescent="0.25">
      <c r="A90" t="s">
        <v>607</v>
      </c>
      <c r="B90" s="5" t="s">
        <v>602</v>
      </c>
      <c r="C90" s="68">
        <v>0</v>
      </c>
      <c r="D90" s="68">
        <v>0</v>
      </c>
      <c r="E90" s="68">
        <v>0</v>
      </c>
      <c r="F90" s="68">
        <v>0</v>
      </c>
      <c r="G90" s="68">
        <v>796.9</v>
      </c>
      <c r="H90" s="68">
        <v>0</v>
      </c>
      <c r="I90" s="76">
        <f t="shared" si="3"/>
        <v>-1</v>
      </c>
    </row>
    <row r="91" spans="1:9" ht="20.100000000000001" customHeight="1" thickTop="1" thickBot="1" x14ac:dyDescent="0.25">
      <c r="A91" t="s">
        <v>113</v>
      </c>
      <c r="B91" s="5" t="s">
        <v>335</v>
      </c>
      <c r="C91" s="68">
        <v>11500</v>
      </c>
      <c r="D91" s="68">
        <v>2267.91</v>
      </c>
      <c r="E91" s="68">
        <v>11500</v>
      </c>
      <c r="F91" s="68">
        <v>0</v>
      </c>
      <c r="G91" s="68">
        <v>12000</v>
      </c>
      <c r="H91" s="68">
        <v>0</v>
      </c>
      <c r="I91" s="76">
        <f t="shared" si="3"/>
        <v>-1</v>
      </c>
    </row>
    <row r="92" spans="1:9" ht="20.100000000000001" customHeight="1" thickTop="1" thickBot="1" x14ac:dyDescent="0.25">
      <c r="A92" t="s">
        <v>115</v>
      </c>
      <c r="B92" s="5" t="s">
        <v>47</v>
      </c>
      <c r="C92" s="68">
        <v>20000</v>
      </c>
      <c r="D92" s="68">
        <v>11009.58</v>
      </c>
      <c r="E92" s="68">
        <v>20000</v>
      </c>
      <c r="F92" s="68">
        <v>444</v>
      </c>
      <c r="G92" s="68">
        <v>15000</v>
      </c>
      <c r="H92" s="68">
        <v>15000</v>
      </c>
      <c r="I92" s="76">
        <f t="shared" si="3"/>
        <v>0</v>
      </c>
    </row>
    <row r="93" spans="1:9" ht="20.100000000000001" customHeight="1" thickTop="1" thickBot="1" x14ac:dyDescent="0.25">
      <c r="A93" t="s">
        <v>585</v>
      </c>
      <c r="B93" s="5" t="s">
        <v>586</v>
      </c>
      <c r="C93" s="68">
        <v>0</v>
      </c>
      <c r="D93" s="68">
        <v>360</v>
      </c>
      <c r="E93" s="68">
        <v>0</v>
      </c>
      <c r="F93" s="68">
        <v>0</v>
      </c>
      <c r="G93" s="68">
        <v>0</v>
      </c>
      <c r="H93" s="68">
        <v>0</v>
      </c>
      <c r="I93" s="76">
        <v>0</v>
      </c>
    </row>
    <row r="94" spans="1:9" ht="20.100000000000001" customHeight="1" thickTop="1" thickBot="1" x14ac:dyDescent="0.25">
      <c r="A94" t="s">
        <v>114</v>
      </c>
      <c r="B94" s="5" t="s">
        <v>289</v>
      </c>
      <c r="C94" s="68">
        <v>5000</v>
      </c>
      <c r="D94" s="68">
        <v>2884.5</v>
      </c>
      <c r="E94" s="68">
        <v>5000</v>
      </c>
      <c r="F94" s="68">
        <v>962</v>
      </c>
      <c r="G94" s="68">
        <v>5000</v>
      </c>
      <c r="H94" s="68">
        <v>0</v>
      </c>
      <c r="I94" s="76">
        <f t="shared" si="3"/>
        <v>-1</v>
      </c>
    </row>
    <row r="95" spans="1:9" ht="20.100000000000001" customHeight="1" thickTop="1" thickBot="1" x14ac:dyDescent="0.25">
      <c r="A95" t="s">
        <v>116</v>
      </c>
      <c r="B95" s="5" t="s">
        <v>336</v>
      </c>
      <c r="C95" s="68">
        <v>30453</v>
      </c>
      <c r="D95" s="68">
        <v>14766.04</v>
      </c>
      <c r="E95" s="68">
        <v>34425</v>
      </c>
      <c r="F95" s="68">
        <v>2115</v>
      </c>
      <c r="G95" s="68">
        <v>29597</v>
      </c>
      <c r="H95" s="68">
        <v>32032</v>
      </c>
      <c r="I95" s="76">
        <f t="shared" si="3"/>
        <v>8.2271851876879409E-2</v>
      </c>
    </row>
    <row r="96" spans="1:9" ht="20.100000000000001" customHeight="1" thickTop="1" thickBot="1" x14ac:dyDescent="0.25">
      <c r="A96" t="s">
        <v>117</v>
      </c>
      <c r="B96" s="5" t="s">
        <v>291</v>
      </c>
      <c r="C96" s="68">
        <v>38184</v>
      </c>
      <c r="D96" s="68">
        <v>19575.96</v>
      </c>
      <c r="E96" s="68">
        <v>40392</v>
      </c>
      <c r="F96" s="68">
        <v>1486</v>
      </c>
      <c r="G96" s="68">
        <v>39351</v>
      </c>
      <c r="H96" s="68">
        <v>42205</v>
      </c>
      <c r="I96" s="76">
        <f t="shared" si="3"/>
        <v>7.2526746461335168E-2</v>
      </c>
    </row>
    <row r="97" spans="1:9" ht="20.100000000000001" customHeight="1" thickTop="1" thickBot="1" x14ac:dyDescent="0.25">
      <c r="A97" t="s">
        <v>118</v>
      </c>
      <c r="B97" s="5" t="s">
        <v>292</v>
      </c>
      <c r="C97" s="68">
        <v>83590</v>
      </c>
      <c r="D97" s="68">
        <v>39052.6</v>
      </c>
      <c r="E97" s="68">
        <v>87243</v>
      </c>
      <c r="F97" s="68">
        <v>1119</v>
      </c>
      <c r="G97" s="68">
        <v>76947</v>
      </c>
      <c r="H97" s="68">
        <v>147319</v>
      </c>
      <c r="I97" s="76">
        <f t="shared" si="3"/>
        <v>0.91455157446034285</v>
      </c>
    </row>
    <row r="98" spans="1:9" ht="20.100000000000001" customHeight="1" thickTop="1" thickBot="1" x14ac:dyDescent="0.25">
      <c r="A98" t="s">
        <v>119</v>
      </c>
      <c r="B98" s="5" t="s">
        <v>293</v>
      </c>
      <c r="C98" s="68">
        <v>1041</v>
      </c>
      <c r="D98" s="68">
        <v>274.75</v>
      </c>
      <c r="E98" s="68">
        <v>522</v>
      </c>
      <c r="F98" s="68">
        <v>0</v>
      </c>
      <c r="G98" s="68">
        <v>0</v>
      </c>
      <c r="H98" s="68">
        <v>0</v>
      </c>
      <c r="I98" s="76">
        <v>0</v>
      </c>
    </row>
    <row r="99" spans="1:9" ht="20.100000000000001" customHeight="1" thickTop="1" thickBot="1" x14ac:dyDescent="0.25">
      <c r="A99" s="5" t="s">
        <v>120</v>
      </c>
      <c r="B99" s="5" t="s">
        <v>294</v>
      </c>
      <c r="C99" s="68">
        <v>1515</v>
      </c>
      <c r="D99" s="68">
        <v>1024.23</v>
      </c>
      <c r="E99" s="68">
        <v>2070</v>
      </c>
      <c r="F99" s="68">
        <v>11.24</v>
      </c>
      <c r="G99" s="68">
        <v>1920</v>
      </c>
      <c r="H99" s="68">
        <v>2230</v>
      </c>
      <c r="I99" s="76">
        <f t="shared" si="3"/>
        <v>0.16145833333333334</v>
      </c>
    </row>
    <row r="100" spans="1:9" ht="20.100000000000001" customHeight="1" thickTop="1" thickBot="1" x14ac:dyDescent="0.25">
      <c r="A100" s="5" t="s">
        <v>121</v>
      </c>
      <c r="B100" s="5" t="s">
        <v>337</v>
      </c>
      <c r="C100" s="68">
        <v>535</v>
      </c>
      <c r="D100" s="68">
        <v>364.5</v>
      </c>
      <c r="E100" s="68">
        <v>600</v>
      </c>
      <c r="F100" s="68">
        <v>12.15</v>
      </c>
      <c r="G100" s="68">
        <v>720</v>
      </c>
      <c r="H100" s="68">
        <v>720</v>
      </c>
      <c r="I100" s="76">
        <f t="shared" si="3"/>
        <v>0</v>
      </c>
    </row>
    <row r="101" spans="1:9" ht="20.100000000000001" customHeight="1" thickTop="1" thickBot="1" x14ac:dyDescent="0.25">
      <c r="A101" s="5" t="s">
        <v>122</v>
      </c>
      <c r="B101" s="5" t="s">
        <v>338</v>
      </c>
      <c r="C101" s="68">
        <v>2000</v>
      </c>
      <c r="D101" s="68">
        <v>713</v>
      </c>
      <c r="E101" s="68">
        <v>2000</v>
      </c>
      <c r="F101" s="68">
        <v>0</v>
      </c>
      <c r="G101" s="68">
        <v>2000</v>
      </c>
      <c r="H101" s="68">
        <v>2000</v>
      </c>
      <c r="I101" s="76">
        <f t="shared" si="3"/>
        <v>0</v>
      </c>
    </row>
    <row r="102" spans="1:9" ht="20.100000000000001" customHeight="1" thickTop="1" thickBot="1" x14ac:dyDescent="0.25">
      <c r="A102" s="5" t="s">
        <v>659</v>
      </c>
      <c r="B102" s="5" t="s">
        <v>634</v>
      </c>
      <c r="C102" s="68">
        <v>0</v>
      </c>
      <c r="D102" s="68">
        <v>0</v>
      </c>
      <c r="E102" s="68">
        <v>0</v>
      </c>
      <c r="F102" s="68">
        <v>386485</v>
      </c>
      <c r="G102" s="68">
        <v>78000</v>
      </c>
      <c r="H102" s="129">
        <v>78000</v>
      </c>
      <c r="I102" s="76">
        <f t="shared" si="3"/>
        <v>0</v>
      </c>
    </row>
    <row r="103" spans="1:9" ht="20.100000000000001" customHeight="1" thickTop="1" thickBot="1" x14ac:dyDescent="0.25">
      <c r="A103" s="5" t="s">
        <v>123</v>
      </c>
      <c r="B103" s="5" t="s">
        <v>339</v>
      </c>
      <c r="C103" s="68">
        <v>500</v>
      </c>
      <c r="D103" s="68">
        <v>178</v>
      </c>
      <c r="E103" s="68">
        <v>500</v>
      </c>
      <c r="F103" s="68">
        <v>0</v>
      </c>
      <c r="G103" s="68">
        <v>500</v>
      </c>
      <c r="H103" s="68">
        <v>500</v>
      </c>
      <c r="I103" s="76">
        <f t="shared" si="3"/>
        <v>0</v>
      </c>
    </row>
    <row r="104" spans="1:9" ht="20.100000000000001" customHeight="1" thickTop="1" thickBot="1" x14ac:dyDescent="0.25">
      <c r="A104" t="s">
        <v>130</v>
      </c>
      <c r="B104" s="5" t="s">
        <v>298</v>
      </c>
      <c r="C104" s="68">
        <v>5000</v>
      </c>
      <c r="D104" s="68">
        <v>1050.8</v>
      </c>
      <c r="E104" s="68">
        <v>5000</v>
      </c>
      <c r="F104" s="68">
        <v>0</v>
      </c>
      <c r="G104" s="68">
        <v>5000</v>
      </c>
      <c r="H104" s="68">
        <v>3200</v>
      </c>
      <c r="I104" s="76">
        <f t="shared" si="3"/>
        <v>-0.36</v>
      </c>
    </row>
    <row r="105" spans="1:9" ht="20.100000000000001" customHeight="1" thickTop="1" thickBot="1" x14ac:dyDescent="0.25">
      <c r="A105" t="s">
        <v>132</v>
      </c>
      <c r="B105" s="5" t="s">
        <v>343</v>
      </c>
      <c r="C105" s="68">
        <v>500</v>
      </c>
      <c r="D105" s="68">
        <v>227.7</v>
      </c>
      <c r="E105" s="68">
        <v>500</v>
      </c>
      <c r="F105" s="68">
        <v>197</v>
      </c>
      <c r="G105" s="68">
        <v>500</v>
      </c>
      <c r="H105" s="68">
        <v>0</v>
      </c>
      <c r="I105" s="76">
        <f t="shared" si="3"/>
        <v>-1</v>
      </c>
    </row>
    <row r="106" spans="1:9" ht="20.100000000000001" customHeight="1" thickTop="1" thickBot="1" x14ac:dyDescent="0.25">
      <c r="A106" s="5" t="s">
        <v>124</v>
      </c>
      <c r="B106" s="5" t="s">
        <v>648</v>
      </c>
      <c r="C106" s="68">
        <v>7600</v>
      </c>
      <c r="D106" s="68">
        <v>4281.84</v>
      </c>
      <c r="E106" s="68">
        <v>10000</v>
      </c>
      <c r="F106" s="68">
        <v>5401</v>
      </c>
      <c r="G106" s="68">
        <v>10000</v>
      </c>
      <c r="H106" s="68">
        <v>5000</v>
      </c>
      <c r="I106" s="76">
        <f t="shared" si="3"/>
        <v>-0.5</v>
      </c>
    </row>
    <row r="107" spans="1:9" ht="20.100000000000001" customHeight="1" thickTop="1" thickBot="1" x14ac:dyDescent="0.25">
      <c r="A107" s="5"/>
      <c r="B107" s="5" t="s">
        <v>676</v>
      </c>
      <c r="C107" s="68"/>
      <c r="D107" s="68"/>
      <c r="E107" s="68"/>
      <c r="F107" s="68"/>
      <c r="G107" s="68"/>
      <c r="H107" s="68">
        <v>5000</v>
      </c>
      <c r="I107" s="76"/>
    </row>
    <row r="108" spans="1:9" ht="20.100000000000001" customHeight="1" thickTop="1" thickBot="1" x14ac:dyDescent="0.25">
      <c r="A108" s="5" t="s">
        <v>125</v>
      </c>
      <c r="B108" s="5" t="s">
        <v>340</v>
      </c>
      <c r="C108" s="68">
        <v>5000</v>
      </c>
      <c r="D108" s="68">
        <v>2919</v>
      </c>
      <c r="E108" s="68">
        <v>4000</v>
      </c>
      <c r="F108" s="68">
        <v>2919</v>
      </c>
      <c r="G108" s="68">
        <v>4000</v>
      </c>
      <c r="H108" s="68">
        <v>4000</v>
      </c>
      <c r="I108" s="76">
        <f t="shared" si="3"/>
        <v>0</v>
      </c>
    </row>
    <row r="109" spans="1:9" ht="20.100000000000001" customHeight="1" thickTop="1" thickBot="1" x14ac:dyDescent="0.25">
      <c r="A109" t="s">
        <v>126</v>
      </c>
      <c r="B109" s="5" t="s">
        <v>679</v>
      </c>
      <c r="C109" s="68">
        <v>2500</v>
      </c>
      <c r="D109" s="68">
        <v>1213.98</v>
      </c>
      <c r="E109" s="68">
        <v>2500</v>
      </c>
      <c r="F109" s="68">
        <v>1028</v>
      </c>
      <c r="G109" s="68">
        <v>2500</v>
      </c>
      <c r="H109" s="68">
        <v>500</v>
      </c>
      <c r="I109" s="76">
        <f t="shared" si="3"/>
        <v>-0.8</v>
      </c>
    </row>
    <row r="110" spans="1:9" ht="20.100000000000001" customHeight="1" thickTop="1" thickBot="1" x14ac:dyDescent="0.25">
      <c r="A110" s="5" t="s">
        <v>127</v>
      </c>
      <c r="B110" s="5" t="s">
        <v>341</v>
      </c>
      <c r="C110" s="68">
        <v>8000</v>
      </c>
      <c r="D110" s="68">
        <v>5773.97</v>
      </c>
      <c r="E110" s="68">
        <v>8000</v>
      </c>
      <c r="F110" s="68">
        <v>3483</v>
      </c>
      <c r="G110" s="68">
        <v>8000</v>
      </c>
      <c r="H110" s="68">
        <v>5000</v>
      </c>
      <c r="I110" s="76">
        <f t="shared" si="3"/>
        <v>-0.375</v>
      </c>
    </row>
    <row r="111" spans="1:9" ht="20.100000000000001" customHeight="1" thickTop="1" thickBot="1" x14ac:dyDescent="0.25">
      <c r="A111" s="5" t="s">
        <v>128</v>
      </c>
      <c r="B111" s="5" t="s">
        <v>678</v>
      </c>
      <c r="C111" s="68">
        <v>1500</v>
      </c>
      <c r="D111" s="68">
        <v>57.09</v>
      </c>
      <c r="E111" s="68">
        <v>1500</v>
      </c>
      <c r="F111" s="68">
        <v>102</v>
      </c>
      <c r="G111" s="68">
        <v>1500</v>
      </c>
      <c r="H111" s="68">
        <v>3000</v>
      </c>
      <c r="I111" s="76">
        <f t="shared" si="3"/>
        <v>1</v>
      </c>
    </row>
    <row r="112" spans="1:9" ht="20.100000000000001" customHeight="1" thickTop="1" thickBot="1" x14ac:dyDescent="0.25">
      <c r="A112" s="5" t="s">
        <v>603</v>
      </c>
      <c r="B112" s="5" t="s">
        <v>645</v>
      </c>
      <c r="C112" s="68">
        <v>0</v>
      </c>
      <c r="D112" s="68">
        <v>0</v>
      </c>
      <c r="E112" s="68">
        <v>0</v>
      </c>
      <c r="F112" s="68">
        <v>191</v>
      </c>
      <c r="G112" s="68">
        <v>1200</v>
      </c>
      <c r="H112" s="68">
        <v>1200</v>
      </c>
      <c r="I112" s="76">
        <f t="shared" si="3"/>
        <v>0</v>
      </c>
    </row>
    <row r="113" spans="1:9" ht="20.100000000000001" customHeight="1" thickTop="1" thickBot="1" x14ac:dyDescent="0.25">
      <c r="A113" t="s">
        <v>131</v>
      </c>
      <c r="B113" s="5" t="s">
        <v>681</v>
      </c>
      <c r="C113" s="68">
        <v>500</v>
      </c>
      <c r="D113" s="68">
        <v>0</v>
      </c>
      <c r="E113" s="68">
        <v>500</v>
      </c>
      <c r="F113" s="68">
        <v>0</v>
      </c>
      <c r="G113" s="68">
        <v>500</v>
      </c>
      <c r="H113" s="68">
        <v>500</v>
      </c>
      <c r="I113" s="76">
        <f t="shared" si="3"/>
        <v>0</v>
      </c>
    </row>
    <row r="114" spans="1:9" ht="20.100000000000001" customHeight="1" thickTop="1" thickBot="1" x14ac:dyDescent="0.25">
      <c r="A114" t="s">
        <v>133</v>
      </c>
      <c r="B114" s="5" t="s">
        <v>305</v>
      </c>
      <c r="C114" s="68">
        <v>10000</v>
      </c>
      <c r="D114" s="68">
        <v>10006.99</v>
      </c>
      <c r="E114" s="68">
        <v>10500</v>
      </c>
      <c r="F114" s="68">
        <v>7789</v>
      </c>
      <c r="G114" s="68">
        <v>8500</v>
      </c>
      <c r="H114" s="68">
        <v>8500</v>
      </c>
      <c r="I114" s="76">
        <f t="shared" si="3"/>
        <v>0</v>
      </c>
    </row>
    <row r="115" spans="1:9" ht="20.100000000000001" customHeight="1" thickTop="1" thickBot="1" x14ac:dyDescent="0.25">
      <c r="A115" t="s">
        <v>641</v>
      </c>
      <c r="B115" s="5" t="s">
        <v>612</v>
      </c>
      <c r="C115" s="68">
        <v>0</v>
      </c>
      <c r="D115" s="68">
        <v>0</v>
      </c>
      <c r="E115" s="68">
        <v>0</v>
      </c>
      <c r="F115" s="68">
        <v>0</v>
      </c>
      <c r="G115" s="68">
        <v>2000</v>
      </c>
      <c r="H115" s="68">
        <v>2000</v>
      </c>
      <c r="I115" s="76">
        <f t="shared" si="3"/>
        <v>0</v>
      </c>
    </row>
    <row r="116" spans="1:9" ht="20.100000000000001" customHeight="1" thickTop="1" thickBot="1" x14ac:dyDescent="0.25">
      <c r="A116" s="5" t="s">
        <v>129</v>
      </c>
      <c r="B116" s="5" t="s">
        <v>342</v>
      </c>
      <c r="C116" s="68">
        <v>31342</v>
      </c>
      <c r="D116" s="68">
        <v>24806.21</v>
      </c>
      <c r="E116" s="68">
        <v>23910</v>
      </c>
      <c r="F116" s="68">
        <v>24211</v>
      </c>
      <c r="G116" s="68">
        <v>26854</v>
      </c>
      <c r="H116" s="129">
        <v>26854</v>
      </c>
      <c r="I116" s="76">
        <f t="shared" si="3"/>
        <v>0</v>
      </c>
    </row>
    <row r="117" spans="1:9" ht="20.100000000000001" customHeight="1" thickTop="1" thickBot="1" x14ac:dyDescent="0.25">
      <c r="A117" t="s">
        <v>134</v>
      </c>
      <c r="B117" s="5" t="s">
        <v>345</v>
      </c>
      <c r="C117" s="68">
        <v>800</v>
      </c>
      <c r="D117" s="68">
        <v>0</v>
      </c>
      <c r="E117" s="68">
        <v>800</v>
      </c>
      <c r="F117" s="68">
        <v>0</v>
      </c>
      <c r="G117" s="68">
        <v>800</v>
      </c>
      <c r="H117" s="68">
        <v>250</v>
      </c>
      <c r="I117" s="76">
        <f t="shared" si="3"/>
        <v>-0.6875</v>
      </c>
    </row>
    <row r="118" spans="1:9" ht="20.100000000000001" customHeight="1" thickTop="1" thickBot="1" x14ac:dyDescent="0.25">
      <c r="A118" s="5" t="s">
        <v>135</v>
      </c>
      <c r="B118" s="5" t="s">
        <v>346</v>
      </c>
      <c r="C118" s="68">
        <v>5000</v>
      </c>
      <c r="D118" s="68">
        <v>24606.75</v>
      </c>
      <c r="E118" s="68">
        <v>5000</v>
      </c>
      <c r="F118" s="68">
        <v>7692</v>
      </c>
      <c r="G118" s="68">
        <v>5000</v>
      </c>
      <c r="H118" s="68">
        <v>4000</v>
      </c>
      <c r="I118" s="76">
        <f t="shared" si="3"/>
        <v>-0.2</v>
      </c>
    </row>
    <row r="119" spans="1:9" ht="20.100000000000001" customHeight="1" thickTop="1" thickBot="1" x14ac:dyDescent="0.25">
      <c r="A119" s="5"/>
      <c r="B119" s="5" t="s">
        <v>677</v>
      </c>
      <c r="C119" s="68"/>
      <c r="D119" s="68"/>
      <c r="E119" s="68"/>
      <c r="F119" s="68"/>
      <c r="G119" s="68"/>
      <c r="H119" s="68">
        <v>10500</v>
      </c>
      <c r="I119" s="76"/>
    </row>
    <row r="120" spans="1:9" ht="20.100000000000001" customHeight="1" thickTop="1" thickBot="1" x14ac:dyDescent="0.25">
      <c r="A120" s="5" t="s">
        <v>137</v>
      </c>
      <c r="B120" s="5" t="s">
        <v>517</v>
      </c>
      <c r="C120" s="68">
        <v>15150</v>
      </c>
      <c r="D120" s="68">
        <v>8765.8700000000008</v>
      </c>
      <c r="E120" s="68">
        <v>25000</v>
      </c>
      <c r="F120" s="68">
        <v>316</v>
      </c>
      <c r="G120" s="68">
        <v>25000</v>
      </c>
      <c r="H120" s="68">
        <v>15000</v>
      </c>
      <c r="I120" s="76">
        <f t="shared" si="3"/>
        <v>-0.4</v>
      </c>
    </row>
    <row r="121" spans="1:9" ht="20.100000000000001" customHeight="1" thickTop="1" thickBot="1" x14ac:dyDescent="0.25">
      <c r="A121" s="5" t="s">
        <v>628</v>
      </c>
      <c r="B121" s="5" t="s">
        <v>546</v>
      </c>
      <c r="C121" s="68">
        <v>1050</v>
      </c>
      <c r="D121" s="68">
        <v>392.67</v>
      </c>
      <c r="E121" s="68">
        <v>1000</v>
      </c>
      <c r="F121" s="68">
        <v>422</v>
      </c>
      <c r="G121" s="68">
        <v>1000</v>
      </c>
      <c r="H121" s="68">
        <v>750</v>
      </c>
      <c r="I121" s="76">
        <f t="shared" si="3"/>
        <v>-0.25</v>
      </c>
    </row>
    <row r="122" spans="1:9" ht="20.100000000000001" customHeight="1" thickTop="1" thickBot="1" x14ac:dyDescent="0.25">
      <c r="A122" t="s">
        <v>136</v>
      </c>
      <c r="B122" s="5" t="s">
        <v>347</v>
      </c>
      <c r="C122" s="68">
        <v>1500</v>
      </c>
      <c r="D122" s="68">
        <v>251.5</v>
      </c>
      <c r="E122" s="68">
        <v>1500</v>
      </c>
      <c r="F122" s="68">
        <v>0</v>
      </c>
      <c r="G122" s="68">
        <v>1500</v>
      </c>
      <c r="H122" s="68">
        <v>0</v>
      </c>
      <c r="I122" s="76">
        <f t="shared" si="3"/>
        <v>-1</v>
      </c>
    </row>
    <row r="123" spans="1:9" ht="20.100000000000001" customHeight="1" thickTop="1" thickBot="1" x14ac:dyDescent="0.25">
      <c r="A123" t="s">
        <v>138</v>
      </c>
      <c r="B123" s="5" t="s">
        <v>348</v>
      </c>
      <c r="C123" s="68">
        <v>8000</v>
      </c>
      <c r="D123" s="68">
        <v>4621.12</v>
      </c>
      <c r="E123" s="68">
        <v>8000</v>
      </c>
      <c r="F123" s="68">
        <v>6999</v>
      </c>
      <c r="G123" s="68">
        <v>8000</v>
      </c>
      <c r="H123" s="68">
        <v>10000</v>
      </c>
      <c r="I123" s="76">
        <f t="shared" si="3"/>
        <v>0.25</v>
      </c>
    </row>
    <row r="124" spans="1:9" ht="20.100000000000001" customHeight="1" thickTop="1" thickBot="1" x14ac:dyDescent="0.25">
      <c r="A124" t="s">
        <v>140</v>
      </c>
      <c r="B124" s="5" t="s">
        <v>350</v>
      </c>
      <c r="C124" s="68">
        <v>3500</v>
      </c>
      <c r="D124" s="68">
        <v>0</v>
      </c>
      <c r="E124" s="68">
        <v>3500</v>
      </c>
      <c r="F124" s="68">
        <v>6498</v>
      </c>
      <c r="G124" s="68">
        <v>3500</v>
      </c>
      <c r="H124" s="68">
        <v>0</v>
      </c>
      <c r="I124" s="76">
        <f t="shared" si="3"/>
        <v>-1</v>
      </c>
    </row>
    <row r="125" spans="1:9" ht="20.100000000000001" customHeight="1" thickTop="1" thickBot="1" x14ac:dyDescent="0.25">
      <c r="A125" t="s">
        <v>139</v>
      </c>
      <c r="B125" s="5" t="s">
        <v>349</v>
      </c>
      <c r="C125" s="68">
        <v>23000</v>
      </c>
      <c r="D125" s="68">
        <v>8641.32</v>
      </c>
      <c r="E125" s="68">
        <v>0</v>
      </c>
      <c r="F125" s="68">
        <v>0</v>
      </c>
      <c r="G125" s="68">
        <v>0</v>
      </c>
      <c r="H125" s="68">
        <v>0</v>
      </c>
      <c r="I125" s="76">
        <v>0</v>
      </c>
    </row>
    <row r="126" spans="1:9" customFormat="1" ht="20.100000000000001" customHeight="1" thickTop="1" thickBot="1" x14ac:dyDescent="0.25">
      <c r="A126" s="5" t="s">
        <v>141</v>
      </c>
      <c r="B126" s="5" t="s">
        <v>680</v>
      </c>
      <c r="C126" s="68">
        <v>76000</v>
      </c>
      <c r="D126" s="68">
        <v>0</v>
      </c>
      <c r="E126" s="68">
        <v>0</v>
      </c>
      <c r="F126" s="68">
        <v>0</v>
      </c>
      <c r="G126" s="68">
        <v>0</v>
      </c>
      <c r="H126" s="68">
        <v>80000</v>
      </c>
      <c r="I126" s="76">
        <v>0</v>
      </c>
    </row>
    <row r="127" spans="1:9" customFormat="1" ht="20.100000000000001" customHeight="1" thickTop="1" thickBot="1" x14ac:dyDescent="0.25">
      <c r="A127" s="5" t="s">
        <v>142</v>
      </c>
      <c r="B127" s="5" t="s">
        <v>635</v>
      </c>
      <c r="C127" s="68">
        <v>8749</v>
      </c>
      <c r="D127" s="68">
        <v>8749</v>
      </c>
      <c r="E127" s="68">
        <v>10000</v>
      </c>
      <c r="F127" s="68">
        <v>9490</v>
      </c>
      <c r="G127" s="68">
        <v>0</v>
      </c>
      <c r="H127" s="68">
        <v>0</v>
      </c>
      <c r="I127" s="76">
        <v>0</v>
      </c>
    </row>
    <row r="128" spans="1:9" ht="20.100000000000001" customHeight="1" thickTop="1" thickBot="1" x14ac:dyDescent="0.25">
      <c r="A128" s="5" t="s">
        <v>513</v>
      </c>
      <c r="B128" s="5" t="s">
        <v>510</v>
      </c>
      <c r="C128" s="68">
        <v>0</v>
      </c>
      <c r="D128" s="68">
        <v>0</v>
      </c>
      <c r="E128" s="68">
        <v>0</v>
      </c>
      <c r="F128" s="68">
        <v>0</v>
      </c>
      <c r="G128" s="68">
        <v>3431</v>
      </c>
      <c r="H128" s="68">
        <v>6853</v>
      </c>
      <c r="I128" s="76">
        <f t="shared" si="3"/>
        <v>0.99737685805887499</v>
      </c>
    </row>
    <row r="129" spans="1:9" ht="20.100000000000001" customHeight="1" thickTop="1" thickBot="1" x14ac:dyDescent="0.25">
      <c r="A129" s="75"/>
      <c r="B129" s="75" t="s">
        <v>12</v>
      </c>
      <c r="C129" s="12">
        <f>SUM(C89:C127)</f>
        <v>767996</v>
      </c>
      <c r="D129" s="12">
        <f>SUM(D89:D127)</f>
        <v>378295.77999999997</v>
      </c>
      <c r="E129" s="12">
        <f>SUM(E89:E128)</f>
        <v>710061</v>
      </c>
      <c r="F129" s="12">
        <f>SUM(F89:F128)</f>
        <v>490182.77</v>
      </c>
      <c r="G129" s="12">
        <f>SUM(G89:G128)</f>
        <v>727196.9</v>
      </c>
      <c r="H129" s="12">
        <f>SUM(H89:H128)</f>
        <v>913116.29</v>
      </c>
      <c r="I129" s="76">
        <f t="shared" si="3"/>
        <v>0.25566581760730828</v>
      </c>
    </row>
    <row r="130" spans="1:9" ht="20.100000000000001" customHeight="1" thickTop="1" x14ac:dyDescent="0.2">
      <c r="A130" s="2"/>
      <c r="B130" s="2"/>
      <c r="C130" s="1"/>
      <c r="D130" s="1"/>
      <c r="E130" s="1"/>
      <c r="F130" s="1"/>
      <c r="G130" s="1"/>
      <c r="H130" s="130"/>
      <c r="I130" s="76"/>
    </row>
    <row r="131" spans="1:9" ht="20.100000000000001" customHeight="1" x14ac:dyDescent="0.2">
      <c r="A131" s="10"/>
      <c r="B131" s="10" t="s">
        <v>2</v>
      </c>
      <c r="G131" s="11"/>
      <c r="H131" s="11"/>
      <c r="I131" s="76"/>
    </row>
    <row r="132" spans="1:9" ht="20.100000000000001" customHeight="1" thickBot="1" x14ac:dyDescent="0.25">
      <c r="A132" t="s">
        <v>143</v>
      </c>
      <c r="B132" s="5" t="s">
        <v>329</v>
      </c>
      <c r="C132" s="11">
        <v>169483</v>
      </c>
      <c r="D132" s="11">
        <v>186140.28</v>
      </c>
      <c r="E132" s="11">
        <v>194486</v>
      </c>
      <c r="F132" s="11">
        <v>204390</v>
      </c>
      <c r="G132" s="11">
        <v>216437</v>
      </c>
      <c r="H132" s="132">
        <v>225026.36</v>
      </c>
      <c r="I132" s="76">
        <f t="shared" si="3"/>
        <v>3.968526638236524E-2</v>
      </c>
    </row>
    <row r="133" spans="1:9" ht="20.100000000000001" customHeight="1" thickTop="1" thickBot="1" x14ac:dyDescent="0.25">
      <c r="A133" t="s">
        <v>606</v>
      </c>
      <c r="B133" s="5" t="s">
        <v>602</v>
      </c>
      <c r="C133" s="68">
        <v>0</v>
      </c>
      <c r="D133" s="68">
        <v>0</v>
      </c>
      <c r="E133" s="68">
        <v>0</v>
      </c>
      <c r="F133" s="68">
        <v>0</v>
      </c>
      <c r="G133" s="68">
        <v>1891.75</v>
      </c>
      <c r="H133" s="68">
        <v>168</v>
      </c>
      <c r="I133" s="76">
        <f t="shared" si="3"/>
        <v>-0.91119333950046255</v>
      </c>
    </row>
    <row r="134" spans="1:9" ht="20.100000000000001" customHeight="1" thickTop="1" thickBot="1" x14ac:dyDescent="0.25">
      <c r="A134" t="s">
        <v>144</v>
      </c>
      <c r="B134" s="5" t="s">
        <v>289</v>
      </c>
      <c r="C134" s="68">
        <v>5000</v>
      </c>
      <c r="D134" s="68">
        <v>5038.5200000000004</v>
      </c>
      <c r="E134" s="68">
        <v>5000</v>
      </c>
      <c r="F134" s="68">
        <v>5039</v>
      </c>
      <c r="G134" s="68">
        <v>5000</v>
      </c>
      <c r="H134" s="68">
        <v>5000</v>
      </c>
      <c r="I134" s="76">
        <f t="shared" si="3"/>
        <v>0</v>
      </c>
    </row>
    <row r="135" spans="1:9" ht="20.100000000000001" customHeight="1" thickTop="1" thickBot="1" x14ac:dyDescent="0.25">
      <c r="A135" t="s">
        <v>145</v>
      </c>
      <c r="B135" s="5" t="s">
        <v>336</v>
      </c>
      <c r="C135" s="68">
        <f>SUM(C132+C134)*7.7%</f>
        <v>13435.191000000001</v>
      </c>
      <c r="D135" s="68">
        <v>13413.45</v>
      </c>
      <c r="E135" s="68">
        <v>15360</v>
      </c>
      <c r="F135" s="68">
        <v>14720</v>
      </c>
      <c r="G135" s="68">
        <v>17196</v>
      </c>
      <c r="H135" s="68">
        <v>17725</v>
      </c>
      <c r="I135" s="76">
        <f t="shared" ref="I135:I199" si="5">(H135-G135)/G135</f>
        <v>3.0762968132123751E-2</v>
      </c>
    </row>
    <row r="136" spans="1:9" ht="20.100000000000001" customHeight="1" thickTop="1" thickBot="1" x14ac:dyDescent="0.25">
      <c r="A136" t="s">
        <v>146</v>
      </c>
      <c r="B136" s="5" t="s">
        <v>291</v>
      </c>
      <c r="C136" s="68">
        <v>11777.6</v>
      </c>
      <c r="D136" s="68">
        <v>7752.58</v>
      </c>
      <c r="E136" s="68">
        <v>7855</v>
      </c>
      <c r="F136" s="68">
        <v>11610</v>
      </c>
      <c r="G136" s="68">
        <v>12398</v>
      </c>
      <c r="H136" s="68">
        <v>12142</v>
      </c>
      <c r="I136" s="76">
        <f t="shared" si="5"/>
        <v>-2.0648491692208421E-2</v>
      </c>
    </row>
    <row r="137" spans="1:9" ht="20.100000000000001" customHeight="1" thickTop="1" thickBot="1" x14ac:dyDescent="0.25">
      <c r="A137" t="s">
        <v>147</v>
      </c>
      <c r="B137" s="5" t="s">
        <v>292</v>
      </c>
      <c r="C137" s="68">
        <v>29616</v>
      </c>
      <c r="D137" s="68">
        <v>30885.62</v>
      </c>
      <c r="E137" s="68">
        <v>31700</v>
      </c>
      <c r="F137" s="68">
        <v>34676</v>
      </c>
      <c r="G137" s="68">
        <v>35476</v>
      </c>
      <c r="H137" s="68">
        <v>38881</v>
      </c>
      <c r="I137" s="76">
        <f t="shared" si="5"/>
        <v>9.5980381102717324E-2</v>
      </c>
    </row>
    <row r="138" spans="1:9" ht="20.100000000000001" customHeight="1" thickTop="1" thickBot="1" x14ac:dyDescent="0.25">
      <c r="A138" s="5" t="s">
        <v>148</v>
      </c>
      <c r="B138" s="5" t="s">
        <v>294</v>
      </c>
      <c r="C138" s="68">
        <v>670</v>
      </c>
      <c r="D138" s="68">
        <v>701.52</v>
      </c>
      <c r="E138" s="68">
        <v>710</v>
      </c>
      <c r="F138" s="68">
        <v>733</v>
      </c>
      <c r="G138" s="68">
        <v>840</v>
      </c>
      <c r="H138" s="68">
        <v>700</v>
      </c>
      <c r="I138" s="76">
        <f t="shared" si="5"/>
        <v>-0.16666666666666666</v>
      </c>
    </row>
    <row r="139" spans="1:9" ht="20.100000000000001" customHeight="1" thickTop="1" thickBot="1" x14ac:dyDescent="0.25">
      <c r="A139" t="s">
        <v>152</v>
      </c>
      <c r="B139" s="5" t="s">
        <v>298</v>
      </c>
      <c r="C139" s="68">
        <v>300</v>
      </c>
      <c r="D139" s="68">
        <v>495</v>
      </c>
      <c r="E139" s="68">
        <v>300</v>
      </c>
      <c r="F139" s="68">
        <v>81</v>
      </c>
      <c r="G139" s="68">
        <v>300</v>
      </c>
      <c r="H139" s="68">
        <v>300</v>
      </c>
      <c r="I139" s="76">
        <f t="shared" si="5"/>
        <v>0</v>
      </c>
    </row>
    <row r="140" spans="1:9" ht="20.100000000000001" customHeight="1" thickTop="1" thickBot="1" x14ac:dyDescent="0.25">
      <c r="A140" t="s">
        <v>153</v>
      </c>
      <c r="B140" s="5" t="s">
        <v>343</v>
      </c>
      <c r="C140" s="68">
        <v>300</v>
      </c>
      <c r="D140" s="68">
        <v>0</v>
      </c>
      <c r="E140" s="68">
        <v>300</v>
      </c>
      <c r="F140" s="68">
        <v>115</v>
      </c>
      <c r="G140" s="68">
        <v>300</v>
      </c>
      <c r="H140" s="68">
        <v>300</v>
      </c>
      <c r="I140" s="76">
        <f t="shared" si="5"/>
        <v>0</v>
      </c>
    </row>
    <row r="141" spans="1:9" ht="20.100000000000001" customHeight="1" thickTop="1" thickBot="1" x14ac:dyDescent="0.25">
      <c r="A141" t="s">
        <v>149</v>
      </c>
      <c r="B141" s="5" t="s">
        <v>303</v>
      </c>
      <c r="C141" s="68">
        <v>2000</v>
      </c>
      <c r="D141" s="68">
        <v>2204.2600000000002</v>
      </c>
      <c r="E141" s="68">
        <v>2000</v>
      </c>
      <c r="F141" s="68">
        <v>2021</v>
      </c>
      <c r="G141" s="68">
        <v>2250</v>
      </c>
      <c r="H141" s="68">
        <v>2500</v>
      </c>
      <c r="I141" s="76">
        <f t="shared" si="5"/>
        <v>0.1111111111111111</v>
      </c>
    </row>
    <row r="142" spans="1:9" ht="20.100000000000001" customHeight="1" thickTop="1" thickBot="1" x14ac:dyDescent="0.25">
      <c r="A142" t="s">
        <v>150</v>
      </c>
      <c r="B142" s="5" t="s">
        <v>351</v>
      </c>
      <c r="C142" s="68">
        <v>500</v>
      </c>
      <c r="D142" s="68">
        <v>927.17</v>
      </c>
      <c r="E142" s="68">
        <v>1000</v>
      </c>
      <c r="F142" s="68">
        <v>745</v>
      </c>
      <c r="G142" s="68">
        <v>1000</v>
      </c>
      <c r="H142" s="68">
        <v>1500</v>
      </c>
      <c r="I142" s="76">
        <f t="shared" si="5"/>
        <v>0.5</v>
      </c>
    </row>
    <row r="143" spans="1:9" ht="20.100000000000001" customHeight="1" thickTop="1" thickBot="1" x14ac:dyDescent="0.25">
      <c r="A143" t="s">
        <v>151</v>
      </c>
      <c r="B143" s="5" t="s">
        <v>352</v>
      </c>
      <c r="C143" s="68">
        <v>2250</v>
      </c>
      <c r="D143" s="68">
        <v>2246.42</v>
      </c>
      <c r="E143" s="68">
        <v>2500</v>
      </c>
      <c r="F143" s="68">
        <v>2228</v>
      </c>
      <c r="G143" s="68">
        <v>2500</v>
      </c>
      <c r="H143" s="68">
        <v>3500</v>
      </c>
      <c r="I143" s="76">
        <f t="shared" si="5"/>
        <v>0.4</v>
      </c>
    </row>
    <row r="144" spans="1:9" ht="20.100000000000001" customHeight="1" thickTop="1" thickBot="1" x14ac:dyDescent="0.25">
      <c r="A144" t="s">
        <v>160</v>
      </c>
      <c r="B144" s="5" t="s">
        <v>354</v>
      </c>
      <c r="C144" s="68">
        <v>17000</v>
      </c>
      <c r="D144" s="68">
        <v>17325.419999999998</v>
      </c>
      <c r="E144" s="68">
        <v>17000</v>
      </c>
      <c r="F144" s="68">
        <v>19630</v>
      </c>
      <c r="G144" s="68">
        <v>20000</v>
      </c>
      <c r="H144" s="68">
        <v>20000</v>
      </c>
      <c r="I144" s="76">
        <f t="shared" si="5"/>
        <v>0</v>
      </c>
    </row>
    <row r="145" spans="1:12" ht="20.100000000000001" customHeight="1" thickTop="1" thickBot="1" x14ac:dyDescent="0.25">
      <c r="A145" t="s">
        <v>604</v>
      </c>
      <c r="B145" s="5" t="s">
        <v>609</v>
      </c>
      <c r="C145" s="68">
        <v>0</v>
      </c>
      <c r="D145" s="68">
        <v>0</v>
      </c>
      <c r="E145" s="68">
        <v>0</v>
      </c>
      <c r="F145" s="68">
        <v>0</v>
      </c>
      <c r="G145" s="68">
        <v>3000</v>
      </c>
      <c r="H145" s="68">
        <v>3000</v>
      </c>
      <c r="I145" s="76">
        <f t="shared" si="5"/>
        <v>0</v>
      </c>
    </row>
    <row r="146" spans="1:12" ht="20.100000000000001" customHeight="1" thickTop="1" thickBot="1" x14ac:dyDescent="0.25">
      <c r="A146" t="s">
        <v>161</v>
      </c>
      <c r="B146" s="5" t="s">
        <v>355</v>
      </c>
      <c r="C146" s="68">
        <v>1200</v>
      </c>
      <c r="D146" s="68">
        <v>874.33</v>
      </c>
      <c r="E146" s="68">
        <v>1200</v>
      </c>
      <c r="F146" s="68">
        <v>1637</v>
      </c>
      <c r="G146" s="68">
        <v>1200</v>
      </c>
      <c r="H146" s="68">
        <v>1500</v>
      </c>
      <c r="I146" s="76">
        <f t="shared" si="5"/>
        <v>0.25</v>
      </c>
    </row>
    <row r="147" spans="1:12" ht="20.100000000000001" customHeight="1" thickTop="1" thickBot="1" x14ac:dyDescent="0.25">
      <c r="A147" s="5" t="s">
        <v>154</v>
      </c>
      <c r="B147" s="5" t="s">
        <v>342</v>
      </c>
      <c r="C147" s="68">
        <v>4515</v>
      </c>
      <c r="D147" s="68">
        <v>5137.51</v>
      </c>
      <c r="E147" s="68">
        <v>6258</v>
      </c>
      <c r="F147" s="68">
        <v>7013</v>
      </c>
      <c r="G147" s="127">
        <v>7950</v>
      </c>
      <c r="H147" s="136">
        <v>7950</v>
      </c>
      <c r="I147" s="76">
        <f t="shared" si="5"/>
        <v>0</v>
      </c>
    </row>
    <row r="148" spans="1:12" ht="20.100000000000001" customHeight="1" thickTop="1" thickBot="1" x14ac:dyDescent="0.25">
      <c r="A148" t="s">
        <v>155</v>
      </c>
      <c r="B148" s="5" t="s">
        <v>344</v>
      </c>
      <c r="C148" s="68">
        <v>2700</v>
      </c>
      <c r="D148" s="68">
        <v>2400.36</v>
      </c>
      <c r="E148" s="68">
        <v>3554.04</v>
      </c>
      <c r="F148" s="68">
        <v>2382</v>
      </c>
      <c r="G148" s="68">
        <v>2700</v>
      </c>
      <c r="H148" s="68">
        <v>2700</v>
      </c>
      <c r="I148" s="76">
        <f t="shared" si="5"/>
        <v>0</v>
      </c>
    </row>
    <row r="149" spans="1:12" ht="20.100000000000001" customHeight="1" thickTop="1" thickBot="1" x14ac:dyDescent="0.25">
      <c r="A149" t="s">
        <v>156</v>
      </c>
      <c r="B149" s="5" t="s">
        <v>312</v>
      </c>
      <c r="C149" s="68">
        <v>2500</v>
      </c>
      <c r="D149" s="68">
        <v>3661.92</v>
      </c>
      <c r="E149" s="68">
        <v>3500</v>
      </c>
      <c r="F149" s="68">
        <v>3046</v>
      </c>
      <c r="G149" s="68">
        <v>4000</v>
      </c>
      <c r="H149" s="68">
        <v>3500</v>
      </c>
      <c r="I149" s="76">
        <f t="shared" si="5"/>
        <v>-0.125</v>
      </c>
    </row>
    <row r="150" spans="1:12" ht="20.100000000000001" customHeight="1" thickTop="1" thickBot="1" x14ac:dyDescent="0.25">
      <c r="A150" t="s">
        <v>157</v>
      </c>
      <c r="B150" s="5" t="s">
        <v>353</v>
      </c>
      <c r="C150" s="68">
        <v>4200</v>
      </c>
      <c r="D150" s="68">
        <v>5290.51</v>
      </c>
      <c r="E150" s="68">
        <v>4700</v>
      </c>
      <c r="F150" s="68">
        <v>5652</v>
      </c>
      <c r="G150" s="68">
        <v>5200</v>
      </c>
      <c r="H150" s="68">
        <v>6000</v>
      </c>
      <c r="I150" s="76">
        <f t="shared" si="5"/>
        <v>0.15384615384615385</v>
      </c>
    </row>
    <row r="151" spans="1:12" ht="20.100000000000001" customHeight="1" thickTop="1" thickBot="1" x14ac:dyDescent="0.25">
      <c r="A151" t="s">
        <v>573</v>
      </c>
      <c r="B151" s="5" t="s">
        <v>314</v>
      </c>
      <c r="C151" s="68">
        <v>0</v>
      </c>
      <c r="D151" s="68">
        <v>1105.7</v>
      </c>
      <c r="E151" s="68">
        <v>800</v>
      </c>
      <c r="F151" s="68">
        <v>3153</v>
      </c>
      <c r="G151" s="68">
        <v>1000</v>
      </c>
      <c r="H151" s="68">
        <v>5000</v>
      </c>
      <c r="I151" s="76">
        <f t="shared" si="5"/>
        <v>4</v>
      </c>
    </row>
    <row r="152" spans="1:12" ht="20.100000000000001" customHeight="1" thickTop="1" thickBot="1" x14ac:dyDescent="0.25">
      <c r="A152" t="s">
        <v>158</v>
      </c>
      <c r="B152" s="5" t="s">
        <v>315</v>
      </c>
      <c r="C152" s="68">
        <v>2050</v>
      </c>
      <c r="D152" s="68">
        <v>1557.98</v>
      </c>
      <c r="E152" s="68">
        <v>2000</v>
      </c>
      <c r="F152" s="68">
        <v>1385</v>
      </c>
      <c r="G152" s="68">
        <v>2000</v>
      </c>
      <c r="H152" s="68">
        <v>1600</v>
      </c>
      <c r="I152" s="76">
        <f t="shared" si="5"/>
        <v>-0.2</v>
      </c>
    </row>
    <row r="153" spans="1:12" ht="20.100000000000001" customHeight="1" thickTop="1" thickBot="1" x14ac:dyDescent="0.25">
      <c r="A153" t="s">
        <v>159</v>
      </c>
      <c r="B153" s="5" t="s">
        <v>547</v>
      </c>
      <c r="C153" s="68">
        <v>12000</v>
      </c>
      <c r="D153" s="68">
        <v>15156.01</v>
      </c>
      <c r="E153" s="68">
        <v>12000</v>
      </c>
      <c r="F153" s="68">
        <v>11004</v>
      </c>
      <c r="G153" s="68">
        <v>15000</v>
      </c>
      <c r="H153" s="68">
        <v>15000</v>
      </c>
      <c r="I153" s="76">
        <f t="shared" si="5"/>
        <v>0</v>
      </c>
    </row>
    <row r="154" spans="1:12" ht="20.100000000000001" customHeight="1" thickTop="1" thickBot="1" x14ac:dyDescent="0.25">
      <c r="A154" t="s">
        <v>162</v>
      </c>
      <c r="B154" s="5" t="s">
        <v>356</v>
      </c>
      <c r="C154" s="68">
        <v>12000</v>
      </c>
      <c r="D154" s="68">
        <v>12000</v>
      </c>
      <c r="E154" s="68">
        <v>12000</v>
      </c>
      <c r="F154" s="68">
        <v>12000</v>
      </c>
      <c r="G154" s="68">
        <v>12000</v>
      </c>
      <c r="H154" s="68">
        <v>15000</v>
      </c>
      <c r="I154" s="76">
        <f t="shared" si="5"/>
        <v>0.25</v>
      </c>
    </row>
    <row r="155" spans="1:12" ht="20.100000000000001" customHeight="1" thickTop="1" thickBot="1" x14ac:dyDescent="0.25">
      <c r="A155" s="75"/>
      <c r="B155" s="75" t="s">
        <v>13</v>
      </c>
      <c r="C155" s="12">
        <f t="shared" ref="C155:H155" si="6">SUM(C132:C154)</f>
        <v>293496.79099999997</v>
      </c>
      <c r="D155" s="12">
        <f t="shared" si="6"/>
        <v>314314.56</v>
      </c>
      <c r="E155" s="12">
        <f t="shared" si="6"/>
        <v>324223.03999999998</v>
      </c>
      <c r="F155" s="12">
        <f t="shared" si="6"/>
        <v>343260</v>
      </c>
      <c r="G155" s="12">
        <f t="shared" si="6"/>
        <v>369638.75</v>
      </c>
      <c r="H155" s="12">
        <f t="shared" si="6"/>
        <v>388992.36</v>
      </c>
      <c r="I155" s="76">
        <f t="shared" si="5"/>
        <v>5.2358174028020565E-2</v>
      </c>
      <c r="J155"/>
      <c r="K155"/>
      <c r="L155"/>
    </row>
    <row r="156" spans="1:12" ht="20.100000000000001" customHeight="1" thickTop="1" x14ac:dyDescent="0.2">
      <c r="A156" s="2"/>
      <c r="B156" s="2"/>
      <c r="C156" s="1"/>
      <c r="D156" s="1"/>
      <c r="E156" s="1"/>
      <c r="F156" s="1"/>
      <c r="G156" s="1"/>
      <c r="H156" s="130"/>
      <c r="I156" s="76"/>
      <c r="J156"/>
      <c r="L156"/>
    </row>
    <row r="157" spans="1:12" ht="20.100000000000001" customHeight="1" x14ac:dyDescent="0.2">
      <c r="A157" s="10"/>
      <c r="B157" s="10" t="s">
        <v>3</v>
      </c>
      <c r="G157" s="11"/>
      <c r="H157" s="11"/>
      <c r="I157" s="76"/>
      <c r="J157"/>
      <c r="L157"/>
    </row>
    <row r="158" spans="1:12" ht="20.100000000000001" customHeight="1" thickBot="1" x14ac:dyDescent="0.25">
      <c r="A158" t="s">
        <v>163</v>
      </c>
      <c r="B158" s="5" t="s">
        <v>329</v>
      </c>
      <c r="C158" s="11">
        <v>50000</v>
      </c>
      <c r="D158" s="11">
        <v>52634.1</v>
      </c>
      <c r="E158" s="11">
        <v>55000</v>
      </c>
      <c r="F158" s="11">
        <v>65793</v>
      </c>
      <c r="G158" s="11">
        <v>57000</v>
      </c>
      <c r="H158" s="132">
        <v>70000</v>
      </c>
      <c r="I158" s="76">
        <f t="shared" si="5"/>
        <v>0.22807017543859648</v>
      </c>
      <c r="J158"/>
      <c r="L158"/>
    </row>
    <row r="159" spans="1:12" ht="20.100000000000001" customHeight="1" thickTop="1" thickBot="1" x14ac:dyDescent="0.25">
      <c r="A159" t="s">
        <v>164</v>
      </c>
      <c r="B159" s="5" t="s">
        <v>336</v>
      </c>
      <c r="C159" s="68">
        <f>C158*7.7%</f>
        <v>3850</v>
      </c>
      <c r="D159" s="68">
        <v>4026.45</v>
      </c>
      <c r="E159" s="68">
        <v>4235</v>
      </c>
      <c r="F159" s="68">
        <v>5033</v>
      </c>
      <c r="G159" s="68">
        <v>4389</v>
      </c>
      <c r="H159" s="68">
        <f>H158*7.7%</f>
        <v>5390</v>
      </c>
      <c r="I159" s="76">
        <f t="shared" si="5"/>
        <v>0.22807017543859648</v>
      </c>
      <c r="J159"/>
      <c r="L159"/>
    </row>
    <row r="160" spans="1:12" ht="20.100000000000001" customHeight="1" thickTop="1" thickBot="1" x14ac:dyDescent="0.25">
      <c r="A160" t="s">
        <v>165</v>
      </c>
      <c r="B160" s="5" t="s">
        <v>357</v>
      </c>
      <c r="C160" s="68">
        <v>0</v>
      </c>
      <c r="D160" s="68">
        <v>1487</v>
      </c>
      <c r="E160" s="68">
        <v>1500</v>
      </c>
      <c r="F160" s="68">
        <v>908</v>
      </c>
      <c r="G160" s="68">
        <v>1000</v>
      </c>
      <c r="H160" s="68">
        <v>1000</v>
      </c>
      <c r="I160" s="76">
        <f t="shared" si="5"/>
        <v>0</v>
      </c>
      <c r="J160"/>
      <c r="L160"/>
    </row>
    <row r="161" spans="1:9" ht="20.100000000000001" customHeight="1" thickTop="1" thickBot="1" x14ac:dyDescent="0.25">
      <c r="A161" t="s">
        <v>166</v>
      </c>
      <c r="B161" s="5" t="s">
        <v>298</v>
      </c>
      <c r="C161" s="68">
        <v>2000</v>
      </c>
      <c r="D161" s="68">
        <v>282.5</v>
      </c>
      <c r="E161" s="68">
        <v>2000</v>
      </c>
      <c r="F161" s="68">
        <v>677</v>
      </c>
      <c r="G161" s="68">
        <v>1000</v>
      </c>
      <c r="H161" s="68">
        <v>1000</v>
      </c>
      <c r="I161" s="76">
        <f t="shared" si="5"/>
        <v>0</v>
      </c>
    </row>
    <row r="162" spans="1:9" ht="20.100000000000001" customHeight="1" thickTop="1" thickBot="1" x14ac:dyDescent="0.25">
      <c r="A162" t="s">
        <v>167</v>
      </c>
      <c r="B162" s="5" t="s">
        <v>343</v>
      </c>
      <c r="C162" s="68">
        <v>1600</v>
      </c>
      <c r="D162" s="68">
        <v>414.48</v>
      </c>
      <c r="E162" s="68">
        <v>1600</v>
      </c>
      <c r="F162" s="68">
        <v>788</v>
      </c>
      <c r="G162" s="68">
        <v>1000</v>
      </c>
      <c r="H162" s="68">
        <v>1000</v>
      </c>
      <c r="I162" s="76">
        <f t="shared" si="5"/>
        <v>0</v>
      </c>
    </row>
    <row r="163" spans="1:9" ht="20.100000000000001" customHeight="1" thickTop="1" thickBot="1" x14ac:dyDescent="0.25">
      <c r="A163" t="s">
        <v>168</v>
      </c>
      <c r="B163" s="5" t="s">
        <v>305</v>
      </c>
      <c r="C163" s="68">
        <v>3500</v>
      </c>
      <c r="D163" s="68">
        <v>4234.1099999999997</v>
      </c>
      <c r="E163" s="68">
        <v>3500</v>
      </c>
      <c r="F163" s="68">
        <v>4544</v>
      </c>
      <c r="G163" s="68">
        <v>4000</v>
      </c>
      <c r="H163" s="68">
        <v>4500</v>
      </c>
      <c r="I163" s="76">
        <f t="shared" si="5"/>
        <v>0.125</v>
      </c>
    </row>
    <row r="164" spans="1:9" ht="20.100000000000001" customHeight="1" thickTop="1" thickBot="1" x14ac:dyDescent="0.25">
      <c r="A164" t="s">
        <v>642</v>
      </c>
      <c r="B164" s="5" t="s">
        <v>612</v>
      </c>
      <c r="C164" s="68">
        <v>0</v>
      </c>
      <c r="D164" s="68">
        <v>0</v>
      </c>
      <c r="E164" s="68">
        <v>0</v>
      </c>
      <c r="F164" s="68">
        <v>0</v>
      </c>
      <c r="G164" s="68">
        <v>500</v>
      </c>
      <c r="H164" s="68">
        <v>500</v>
      </c>
      <c r="I164" s="76">
        <f t="shared" si="5"/>
        <v>0</v>
      </c>
    </row>
    <row r="165" spans="1:9" ht="20.100000000000001" customHeight="1" thickTop="1" thickBot="1" x14ac:dyDescent="0.25">
      <c r="B165" s="5" t="s">
        <v>682</v>
      </c>
      <c r="C165" s="68"/>
      <c r="D165" s="68"/>
      <c r="E165" s="68"/>
      <c r="F165" s="68"/>
      <c r="G165" s="68"/>
      <c r="H165" s="68">
        <v>2500</v>
      </c>
      <c r="I165" s="76"/>
    </row>
    <row r="166" spans="1:9" ht="20.100000000000001" customHeight="1" thickTop="1" thickBot="1" x14ac:dyDescent="0.25">
      <c r="A166" t="s">
        <v>169</v>
      </c>
      <c r="B166" s="5" t="s">
        <v>358</v>
      </c>
      <c r="C166" s="68">
        <v>600</v>
      </c>
      <c r="D166" s="68">
        <v>508</v>
      </c>
      <c r="E166" s="68">
        <v>600</v>
      </c>
      <c r="F166" s="68">
        <v>610</v>
      </c>
      <c r="G166" s="68">
        <v>700</v>
      </c>
      <c r="H166" s="68">
        <v>1000</v>
      </c>
      <c r="I166" s="76">
        <f t="shared" si="5"/>
        <v>0.42857142857142855</v>
      </c>
    </row>
    <row r="167" spans="1:9" ht="20.100000000000001" customHeight="1" thickTop="1" thickBot="1" x14ac:dyDescent="0.25">
      <c r="A167" t="s">
        <v>170</v>
      </c>
      <c r="B167" s="5" t="s">
        <v>312</v>
      </c>
      <c r="C167" s="68">
        <v>3000</v>
      </c>
      <c r="D167" s="68">
        <v>2574.1</v>
      </c>
      <c r="E167" s="68">
        <v>4000</v>
      </c>
      <c r="F167" s="68">
        <v>2255</v>
      </c>
      <c r="G167" s="68">
        <v>4000</v>
      </c>
      <c r="H167" s="68">
        <v>3000</v>
      </c>
      <c r="I167" s="76">
        <f t="shared" si="5"/>
        <v>-0.25</v>
      </c>
    </row>
    <row r="168" spans="1:9" ht="20.100000000000001" customHeight="1" thickTop="1" thickBot="1" x14ac:dyDescent="0.25">
      <c r="A168" t="s">
        <v>171</v>
      </c>
      <c r="B168" s="5" t="s">
        <v>353</v>
      </c>
      <c r="C168" s="68">
        <v>2300</v>
      </c>
      <c r="D168" s="68">
        <v>2238.09</v>
      </c>
      <c r="E168" s="68">
        <v>2500</v>
      </c>
      <c r="F168" s="68">
        <v>2568</v>
      </c>
      <c r="G168" s="68">
        <v>2500</v>
      </c>
      <c r="H168" s="68">
        <v>2800</v>
      </c>
      <c r="I168" s="76">
        <f t="shared" si="5"/>
        <v>0.12</v>
      </c>
    </row>
    <row r="169" spans="1:9" ht="20.100000000000001" customHeight="1" thickTop="1" thickBot="1" x14ac:dyDescent="0.25">
      <c r="A169" t="s">
        <v>172</v>
      </c>
      <c r="B169" s="5" t="s">
        <v>315</v>
      </c>
      <c r="C169" s="68">
        <v>2000</v>
      </c>
      <c r="D169" s="68">
        <v>1284.57</v>
      </c>
      <c r="E169" s="68">
        <v>2000</v>
      </c>
      <c r="F169" s="68">
        <v>1354</v>
      </c>
      <c r="G169" s="68">
        <v>2000</v>
      </c>
      <c r="H169" s="68">
        <v>2000</v>
      </c>
      <c r="I169" s="76">
        <f t="shared" si="5"/>
        <v>0</v>
      </c>
    </row>
    <row r="170" spans="1:9" ht="20.100000000000001" customHeight="1" thickTop="1" thickBot="1" x14ac:dyDescent="0.25">
      <c r="A170" t="s">
        <v>173</v>
      </c>
      <c r="B170" s="5" t="s">
        <v>567</v>
      </c>
      <c r="C170" s="68">
        <v>10000</v>
      </c>
      <c r="D170" s="68">
        <v>4085.22</v>
      </c>
      <c r="E170" s="68">
        <v>10000</v>
      </c>
      <c r="F170" s="68">
        <v>6602</v>
      </c>
      <c r="G170" s="68">
        <v>10000</v>
      </c>
      <c r="H170" s="68">
        <v>10000</v>
      </c>
      <c r="I170" s="76">
        <f t="shared" si="5"/>
        <v>0</v>
      </c>
    </row>
    <row r="171" spans="1:9" ht="20.100000000000001" customHeight="1" thickTop="1" thickBot="1" x14ac:dyDescent="0.25">
      <c r="A171" s="5" t="s">
        <v>174</v>
      </c>
      <c r="B171" s="5" t="s">
        <v>342</v>
      </c>
      <c r="C171" s="68">
        <v>7681</v>
      </c>
      <c r="D171" s="68">
        <v>10291.290000000001</v>
      </c>
      <c r="E171" s="68">
        <v>8914.84</v>
      </c>
      <c r="F171" s="68">
        <v>10847</v>
      </c>
      <c r="G171" s="68">
        <v>9766</v>
      </c>
      <c r="H171" s="128">
        <v>10000</v>
      </c>
      <c r="I171" s="76">
        <f t="shared" si="5"/>
        <v>2.3960679909891459E-2</v>
      </c>
    </row>
    <row r="172" spans="1:9" ht="20.100000000000001" customHeight="1" thickTop="1" thickBot="1" x14ac:dyDescent="0.25">
      <c r="A172" t="s">
        <v>175</v>
      </c>
      <c r="B172" s="5" t="s">
        <v>511</v>
      </c>
      <c r="C172" s="68">
        <v>10000</v>
      </c>
      <c r="D172" s="68">
        <v>5538</v>
      </c>
      <c r="E172" s="68">
        <v>10000</v>
      </c>
      <c r="F172" s="68">
        <v>7402</v>
      </c>
      <c r="G172" s="68">
        <v>10000</v>
      </c>
      <c r="H172" s="68">
        <v>10000</v>
      </c>
      <c r="I172" s="76">
        <f t="shared" si="5"/>
        <v>0</v>
      </c>
    </row>
    <row r="173" spans="1:9" ht="20.100000000000001" customHeight="1" thickTop="1" thickBot="1" x14ac:dyDescent="0.25">
      <c r="A173" t="s">
        <v>176</v>
      </c>
      <c r="B173" s="5" t="s">
        <v>360</v>
      </c>
      <c r="C173" s="68">
        <v>5600</v>
      </c>
      <c r="D173" s="68">
        <v>7000</v>
      </c>
      <c r="E173" s="68">
        <v>5600</v>
      </c>
      <c r="F173" s="68">
        <v>5852</v>
      </c>
      <c r="G173" s="68">
        <v>5600</v>
      </c>
      <c r="H173" s="68">
        <v>5600</v>
      </c>
      <c r="I173" s="76">
        <f t="shared" si="5"/>
        <v>0</v>
      </c>
    </row>
    <row r="174" spans="1:9" ht="20.100000000000001" customHeight="1" thickTop="1" thickBot="1" x14ac:dyDescent="0.25">
      <c r="A174" t="s">
        <v>177</v>
      </c>
      <c r="B174" s="5" t="s">
        <v>361</v>
      </c>
      <c r="C174" s="68">
        <v>3500</v>
      </c>
      <c r="D174" s="68">
        <v>3653.6</v>
      </c>
      <c r="E174" s="68">
        <v>5000</v>
      </c>
      <c r="F174" s="68">
        <v>3107</v>
      </c>
      <c r="G174" s="68">
        <v>4000</v>
      </c>
      <c r="H174" s="68">
        <v>4000</v>
      </c>
      <c r="I174" s="76">
        <f t="shared" si="5"/>
        <v>0</v>
      </c>
    </row>
    <row r="175" spans="1:9" ht="20.100000000000001" customHeight="1" thickTop="1" thickBot="1" x14ac:dyDescent="0.25">
      <c r="A175" s="5" t="s">
        <v>178</v>
      </c>
      <c r="B175" s="5" t="s">
        <v>362</v>
      </c>
      <c r="C175" s="68">
        <v>1000</v>
      </c>
      <c r="D175" s="68">
        <v>1100</v>
      </c>
      <c r="E175" s="68">
        <v>1500</v>
      </c>
      <c r="F175" s="68">
        <v>1100</v>
      </c>
      <c r="G175" s="68">
        <v>1500</v>
      </c>
      <c r="H175" s="68">
        <v>1500</v>
      </c>
      <c r="I175" s="76">
        <f t="shared" si="5"/>
        <v>0</v>
      </c>
    </row>
    <row r="176" spans="1:9" ht="20.100000000000001" customHeight="1" thickTop="1" thickBot="1" x14ac:dyDescent="0.25">
      <c r="A176" t="s">
        <v>179</v>
      </c>
      <c r="B176" s="5" t="s">
        <v>421</v>
      </c>
      <c r="C176" s="68">
        <v>10000</v>
      </c>
      <c r="D176" s="68">
        <v>6887.53</v>
      </c>
      <c r="E176" s="68">
        <v>10000</v>
      </c>
      <c r="F176" s="68">
        <v>19182</v>
      </c>
      <c r="G176" s="68">
        <v>10000</v>
      </c>
      <c r="H176" s="68">
        <v>15000</v>
      </c>
      <c r="I176" s="76">
        <f t="shared" si="5"/>
        <v>0.5</v>
      </c>
    </row>
    <row r="177" spans="1:12" ht="20.100000000000001" customHeight="1" thickTop="1" thickBot="1" x14ac:dyDescent="0.25">
      <c r="A177" s="5" t="s">
        <v>180</v>
      </c>
      <c r="B177" s="5" t="s">
        <v>363</v>
      </c>
      <c r="C177" s="68">
        <v>4000</v>
      </c>
      <c r="D177" s="68">
        <v>3761.8</v>
      </c>
      <c r="E177" s="68">
        <v>4500</v>
      </c>
      <c r="F177" s="68">
        <v>3813</v>
      </c>
      <c r="G177" s="68">
        <v>5500</v>
      </c>
      <c r="H177" s="68">
        <v>4500</v>
      </c>
      <c r="I177" s="76">
        <f t="shared" si="5"/>
        <v>-0.18181818181818182</v>
      </c>
    </row>
    <row r="178" spans="1:12" ht="20.100000000000001" customHeight="1" thickTop="1" thickBot="1" x14ac:dyDescent="0.25">
      <c r="A178" t="s">
        <v>181</v>
      </c>
      <c r="B178" s="5" t="s">
        <v>347</v>
      </c>
      <c r="C178" s="68">
        <v>3000</v>
      </c>
      <c r="D178" s="68">
        <v>1964.13</v>
      </c>
      <c r="E178" s="68">
        <v>3000</v>
      </c>
      <c r="F178" s="68">
        <v>2029</v>
      </c>
      <c r="G178" s="68">
        <v>3000</v>
      </c>
      <c r="H178" s="68">
        <v>3000</v>
      </c>
      <c r="I178" s="76">
        <f t="shared" si="5"/>
        <v>0</v>
      </c>
    </row>
    <row r="179" spans="1:12" ht="20.100000000000001" customHeight="1" thickTop="1" thickBot="1" x14ac:dyDescent="0.25">
      <c r="A179" t="s">
        <v>182</v>
      </c>
      <c r="B179" s="5" t="s">
        <v>364</v>
      </c>
      <c r="C179" s="68">
        <v>3000</v>
      </c>
      <c r="D179" s="68">
        <v>3893.39</v>
      </c>
      <c r="E179" s="68">
        <v>3500</v>
      </c>
      <c r="F179" s="68">
        <v>6079</v>
      </c>
      <c r="G179" s="68">
        <v>3500</v>
      </c>
      <c r="H179" s="68">
        <v>4500</v>
      </c>
      <c r="I179" s="76">
        <f t="shared" si="5"/>
        <v>0.2857142857142857</v>
      </c>
    </row>
    <row r="180" spans="1:12" ht="20.100000000000001" customHeight="1" thickTop="1" thickBot="1" x14ac:dyDescent="0.25">
      <c r="A180" t="s">
        <v>183</v>
      </c>
      <c r="B180" s="5" t="s">
        <v>365</v>
      </c>
      <c r="C180" s="68">
        <v>35000</v>
      </c>
      <c r="D180" s="68">
        <v>16976.16</v>
      </c>
      <c r="E180" s="68">
        <v>35000</v>
      </c>
      <c r="F180" s="68">
        <v>22348</v>
      </c>
      <c r="G180" s="68">
        <v>35000</v>
      </c>
      <c r="H180" s="68">
        <v>25000</v>
      </c>
      <c r="I180" s="76">
        <f t="shared" si="5"/>
        <v>-0.2857142857142857</v>
      </c>
    </row>
    <row r="181" spans="1:12" ht="20.100000000000001" customHeight="1" thickTop="1" thickBot="1" x14ac:dyDescent="0.25">
      <c r="A181" t="s">
        <v>184</v>
      </c>
      <c r="B181" s="5" t="s">
        <v>591</v>
      </c>
      <c r="C181" s="68">
        <v>48572</v>
      </c>
      <c r="D181" s="68">
        <v>48571.5</v>
      </c>
      <c r="E181" s="68">
        <v>48572</v>
      </c>
      <c r="F181" s="68">
        <v>48572</v>
      </c>
      <c r="G181" s="68">
        <v>48572</v>
      </c>
      <c r="H181" s="68">
        <v>48572</v>
      </c>
      <c r="I181" s="76">
        <f t="shared" si="5"/>
        <v>0</v>
      </c>
    </row>
    <row r="182" spans="1:12" ht="20.100000000000001" customHeight="1" thickTop="1" thickBot="1" x14ac:dyDescent="0.25">
      <c r="A182" t="s">
        <v>185</v>
      </c>
      <c r="B182" s="5" t="s">
        <v>592</v>
      </c>
      <c r="C182" s="68">
        <v>4138</v>
      </c>
      <c r="D182" s="68">
        <v>3941.1</v>
      </c>
      <c r="E182" s="68">
        <v>3109</v>
      </c>
      <c r="F182" s="68">
        <v>3208</v>
      </c>
      <c r="G182" s="68">
        <v>2065</v>
      </c>
      <c r="H182" s="68">
        <v>1035</v>
      </c>
      <c r="I182" s="76">
        <f t="shared" si="5"/>
        <v>-0.49878934624697335</v>
      </c>
    </row>
    <row r="183" spans="1:12" ht="20.100000000000001" customHeight="1" thickTop="1" thickBot="1" x14ac:dyDescent="0.25">
      <c r="A183" t="s">
        <v>186</v>
      </c>
      <c r="B183" s="5" t="s">
        <v>366</v>
      </c>
      <c r="C183" s="68">
        <v>10000</v>
      </c>
      <c r="D183" s="68">
        <v>10000</v>
      </c>
      <c r="E183" s="68">
        <v>10000</v>
      </c>
      <c r="F183" s="68">
        <v>10000</v>
      </c>
      <c r="G183" s="68">
        <v>10000</v>
      </c>
      <c r="H183" s="68">
        <v>10000</v>
      </c>
      <c r="I183" s="76">
        <f t="shared" si="5"/>
        <v>0</v>
      </c>
    </row>
    <row r="184" spans="1:12" ht="20.100000000000001" customHeight="1" thickTop="1" thickBot="1" x14ac:dyDescent="0.25">
      <c r="A184" t="s">
        <v>187</v>
      </c>
      <c r="B184" s="5" t="s">
        <v>367</v>
      </c>
      <c r="C184" s="68">
        <v>965</v>
      </c>
      <c r="D184" s="68">
        <v>96481</v>
      </c>
      <c r="E184" s="68">
        <v>517</v>
      </c>
      <c r="F184" s="68">
        <v>333</v>
      </c>
      <c r="G184" s="68">
        <v>126</v>
      </c>
      <c r="H184" s="68">
        <v>0</v>
      </c>
      <c r="I184" s="76">
        <f t="shared" si="5"/>
        <v>-1</v>
      </c>
    </row>
    <row r="185" spans="1:12" ht="20.100000000000001" customHeight="1" thickTop="1" thickBot="1" x14ac:dyDescent="0.25">
      <c r="A185" s="5" t="s">
        <v>528</v>
      </c>
      <c r="B185" s="5" t="s">
        <v>529</v>
      </c>
      <c r="C185" s="70">
        <v>200000</v>
      </c>
      <c r="D185" s="70">
        <v>0</v>
      </c>
      <c r="E185" s="70">
        <v>0</v>
      </c>
      <c r="F185" s="70">
        <v>0</v>
      </c>
      <c r="G185" s="70">
        <v>0</v>
      </c>
      <c r="H185" s="70">
        <v>0</v>
      </c>
      <c r="I185" s="76">
        <v>0</v>
      </c>
      <c r="J185" s="20"/>
    </row>
    <row r="186" spans="1:12" ht="20.100000000000001" customHeight="1" thickTop="1" thickBot="1" x14ac:dyDescent="0.25">
      <c r="A186" s="5" t="s">
        <v>188</v>
      </c>
      <c r="B186" s="5" t="s">
        <v>368</v>
      </c>
      <c r="C186" s="70">
        <v>40000</v>
      </c>
      <c r="D186" s="70">
        <v>40000</v>
      </c>
      <c r="E186" s="70">
        <v>40000</v>
      </c>
      <c r="F186" s="70">
        <v>40000</v>
      </c>
      <c r="G186" s="70">
        <v>5000</v>
      </c>
      <c r="H186" s="70">
        <v>20000</v>
      </c>
      <c r="I186" s="76">
        <f t="shared" si="5"/>
        <v>3</v>
      </c>
    </row>
    <row r="187" spans="1:12" ht="20.100000000000001" customHeight="1" thickTop="1" thickBot="1" x14ac:dyDescent="0.25">
      <c r="A187" t="s">
        <v>189</v>
      </c>
      <c r="B187" s="5" t="s">
        <v>369</v>
      </c>
      <c r="C187" s="68">
        <v>55000</v>
      </c>
      <c r="D187" s="68">
        <v>55000</v>
      </c>
      <c r="E187" s="68">
        <v>150000</v>
      </c>
      <c r="F187" s="68">
        <v>150000</v>
      </c>
      <c r="G187" s="68">
        <v>220000</v>
      </c>
      <c r="H187" s="68">
        <v>250000</v>
      </c>
      <c r="I187" s="76">
        <f t="shared" si="5"/>
        <v>0.13636363636363635</v>
      </c>
    </row>
    <row r="188" spans="1:12" ht="20.100000000000001" customHeight="1" thickTop="1" thickBot="1" x14ac:dyDescent="0.25">
      <c r="A188" s="75"/>
      <c r="B188" s="75" t="s">
        <v>14</v>
      </c>
      <c r="C188" s="12">
        <f t="shared" ref="C188:H188" si="7">SUM(C158:C187)</f>
        <v>520306</v>
      </c>
      <c r="D188" s="12">
        <f t="shared" si="7"/>
        <v>388828.12</v>
      </c>
      <c r="E188" s="12">
        <f t="shared" si="7"/>
        <v>426147.83999999997</v>
      </c>
      <c r="F188" s="12">
        <f t="shared" si="7"/>
        <v>425004</v>
      </c>
      <c r="G188" s="12">
        <f t="shared" si="7"/>
        <v>461718</v>
      </c>
      <c r="H188" s="12">
        <f t="shared" si="7"/>
        <v>517397</v>
      </c>
      <c r="I188" s="76">
        <f t="shared" si="5"/>
        <v>0.1205909234641058</v>
      </c>
    </row>
    <row r="189" spans="1:12" s="5" customFormat="1" ht="20.100000000000001" customHeight="1" thickTop="1" x14ac:dyDescent="0.2">
      <c r="A189" s="2"/>
      <c r="B189" s="2"/>
      <c r="C189" s="1"/>
      <c r="D189" s="1"/>
      <c r="E189" s="1"/>
      <c r="F189" s="1"/>
      <c r="G189" s="1"/>
      <c r="H189" s="130"/>
      <c r="I189" s="76"/>
      <c r="J189" s="20"/>
      <c r="K189" s="20"/>
      <c r="L189" s="20"/>
    </row>
    <row r="190" spans="1:12" ht="20.100000000000001" customHeight="1" x14ac:dyDescent="0.2">
      <c r="A190" s="10"/>
      <c r="B190" s="10" t="s">
        <v>15</v>
      </c>
      <c r="G190" s="11"/>
      <c r="H190" s="11"/>
      <c r="I190" s="76"/>
    </row>
    <row r="191" spans="1:12" ht="20.100000000000001" customHeight="1" thickBot="1" x14ac:dyDescent="0.25">
      <c r="A191" t="s">
        <v>190</v>
      </c>
      <c r="B191" s="5" t="s">
        <v>370</v>
      </c>
      <c r="C191" s="11">
        <v>2800</v>
      </c>
      <c r="D191" s="11">
        <v>2450</v>
      </c>
      <c r="E191" s="11">
        <v>2800</v>
      </c>
      <c r="F191" s="11">
        <v>2580</v>
      </c>
      <c r="G191" s="11">
        <v>2340</v>
      </c>
      <c r="H191" s="132">
        <v>2600</v>
      </c>
      <c r="I191" s="76">
        <f t="shared" si="5"/>
        <v>0.1111111111111111</v>
      </c>
    </row>
    <row r="192" spans="1:12" ht="20.100000000000001" customHeight="1" thickTop="1" thickBot="1" x14ac:dyDescent="0.25">
      <c r="A192" t="s">
        <v>191</v>
      </c>
      <c r="B192" s="5" t="s">
        <v>336</v>
      </c>
      <c r="C192" s="68">
        <f>C191*7.7%</f>
        <v>215.6</v>
      </c>
      <c r="D192" s="68">
        <v>187.43</v>
      </c>
      <c r="E192" s="68">
        <v>216</v>
      </c>
      <c r="F192" s="68">
        <v>197</v>
      </c>
      <c r="G192" s="68">
        <v>180</v>
      </c>
      <c r="H192" s="68">
        <v>200</v>
      </c>
      <c r="I192" s="76">
        <f t="shared" si="5"/>
        <v>0.1111111111111111</v>
      </c>
    </row>
    <row r="193" spans="1:9" ht="20.100000000000001" customHeight="1" thickTop="1" thickBot="1" x14ac:dyDescent="0.25">
      <c r="A193" t="s">
        <v>192</v>
      </c>
      <c r="B193" s="5" t="s">
        <v>342</v>
      </c>
      <c r="C193" s="68">
        <v>355</v>
      </c>
      <c r="D193" s="68">
        <v>378.12</v>
      </c>
      <c r="E193" s="68">
        <v>438.01</v>
      </c>
      <c r="F193" s="68">
        <v>482</v>
      </c>
      <c r="G193" s="68">
        <v>527</v>
      </c>
      <c r="H193" s="129">
        <v>527</v>
      </c>
      <c r="I193" s="76">
        <f t="shared" si="5"/>
        <v>0</v>
      </c>
    </row>
    <row r="194" spans="1:9" ht="20.100000000000001" customHeight="1" thickTop="1" thickBot="1" x14ac:dyDescent="0.25">
      <c r="A194" t="s">
        <v>193</v>
      </c>
      <c r="B194" s="5" t="s">
        <v>353</v>
      </c>
      <c r="C194" s="68">
        <v>800</v>
      </c>
      <c r="D194" s="68">
        <v>659.67</v>
      </c>
      <c r="E194" s="68">
        <v>750</v>
      </c>
      <c r="F194" s="68">
        <v>391</v>
      </c>
      <c r="G194" s="68">
        <v>750</v>
      </c>
      <c r="H194" s="68">
        <v>700</v>
      </c>
      <c r="I194" s="76">
        <f t="shared" si="5"/>
        <v>-6.6666666666666666E-2</v>
      </c>
    </row>
    <row r="195" spans="1:9" ht="20.100000000000001" customHeight="1" thickTop="1" thickBot="1" x14ac:dyDescent="0.25">
      <c r="A195" t="s">
        <v>194</v>
      </c>
      <c r="B195" s="5" t="s">
        <v>315</v>
      </c>
      <c r="C195" s="68">
        <v>1800</v>
      </c>
      <c r="D195" s="68">
        <v>1969.42</v>
      </c>
      <c r="E195" s="68">
        <v>1500</v>
      </c>
      <c r="F195" s="68">
        <v>1019</v>
      </c>
      <c r="G195" s="68">
        <v>2000</v>
      </c>
      <c r="H195" s="68">
        <v>1500</v>
      </c>
      <c r="I195" s="76">
        <f t="shared" si="5"/>
        <v>-0.25</v>
      </c>
    </row>
    <row r="196" spans="1:9" ht="20.100000000000001" customHeight="1" thickTop="1" thickBot="1" x14ac:dyDescent="0.25">
      <c r="A196" t="s">
        <v>195</v>
      </c>
      <c r="B196" s="5" t="s">
        <v>316</v>
      </c>
      <c r="C196" s="68">
        <v>1500</v>
      </c>
      <c r="D196" s="68">
        <v>1485.06</v>
      </c>
      <c r="E196" s="68">
        <v>1500</v>
      </c>
      <c r="F196" s="68">
        <v>2228</v>
      </c>
      <c r="G196" s="68">
        <v>1750</v>
      </c>
      <c r="H196" s="68">
        <v>2000</v>
      </c>
      <c r="I196" s="76">
        <f t="shared" si="5"/>
        <v>0.14285714285714285</v>
      </c>
    </row>
    <row r="197" spans="1:9" ht="20.100000000000001" customHeight="1" thickTop="1" thickBot="1" x14ac:dyDescent="0.25">
      <c r="A197" t="s">
        <v>196</v>
      </c>
      <c r="B197" s="5" t="s">
        <v>371</v>
      </c>
      <c r="C197" s="68">
        <v>3000</v>
      </c>
      <c r="D197" s="68">
        <v>1016.31</v>
      </c>
      <c r="E197" s="68">
        <v>3000</v>
      </c>
      <c r="F197" s="68">
        <v>11791</v>
      </c>
      <c r="G197" s="68">
        <v>3000</v>
      </c>
      <c r="H197" s="68">
        <v>3000</v>
      </c>
      <c r="I197" s="76">
        <f t="shared" si="5"/>
        <v>0</v>
      </c>
    </row>
    <row r="198" spans="1:9" ht="20.100000000000001" customHeight="1" thickTop="1" thickBot="1" x14ac:dyDescent="0.25">
      <c r="A198" t="s">
        <v>197</v>
      </c>
      <c r="B198" s="5" t="s">
        <v>372</v>
      </c>
      <c r="C198" s="68">
        <v>1000</v>
      </c>
      <c r="D198" s="68">
        <v>0</v>
      </c>
      <c r="E198" s="68">
        <v>1000</v>
      </c>
      <c r="F198" s="68">
        <v>310</v>
      </c>
      <c r="G198" s="68">
        <v>1000</v>
      </c>
      <c r="H198" s="68">
        <v>1000</v>
      </c>
      <c r="I198" s="76">
        <f t="shared" si="5"/>
        <v>0</v>
      </c>
    </row>
    <row r="199" spans="1:9" ht="20.100000000000001" customHeight="1" thickTop="1" thickBot="1" x14ac:dyDescent="0.25">
      <c r="A199" t="s">
        <v>618</v>
      </c>
      <c r="B199" s="5" t="s">
        <v>615</v>
      </c>
      <c r="C199" s="68">
        <v>0</v>
      </c>
      <c r="D199" s="68">
        <v>0</v>
      </c>
      <c r="E199" s="68">
        <v>0</v>
      </c>
      <c r="F199" s="68">
        <v>0</v>
      </c>
      <c r="G199" s="68">
        <v>1000</v>
      </c>
      <c r="H199" s="68">
        <v>1000</v>
      </c>
      <c r="I199" s="76">
        <f t="shared" si="5"/>
        <v>0</v>
      </c>
    </row>
    <row r="200" spans="1:9" ht="20.100000000000001" customHeight="1" thickTop="1" thickBot="1" x14ac:dyDescent="0.25">
      <c r="A200" t="s">
        <v>198</v>
      </c>
      <c r="B200" s="5" t="s">
        <v>373</v>
      </c>
      <c r="C200" s="68">
        <v>3000</v>
      </c>
      <c r="D200" s="68">
        <v>1013.55</v>
      </c>
      <c r="E200" s="68">
        <v>3000</v>
      </c>
      <c r="F200" s="68">
        <v>0</v>
      </c>
      <c r="G200" s="68">
        <v>3000</v>
      </c>
      <c r="H200" s="68">
        <v>3000</v>
      </c>
      <c r="I200" s="76">
        <f t="shared" ref="I200:I265" si="8">(H200-G200)/G200</f>
        <v>0</v>
      </c>
    </row>
    <row r="201" spans="1:9" ht="20.100000000000001" customHeight="1" thickTop="1" thickBot="1" x14ac:dyDescent="0.25">
      <c r="A201" t="s">
        <v>200</v>
      </c>
      <c r="B201" s="5" t="s">
        <v>375</v>
      </c>
      <c r="C201" s="68">
        <v>500</v>
      </c>
      <c r="D201" s="68">
        <v>0</v>
      </c>
      <c r="E201" s="68">
        <v>500</v>
      </c>
      <c r="F201" s="68">
        <v>0</v>
      </c>
      <c r="G201" s="68">
        <v>500</v>
      </c>
      <c r="H201" s="68">
        <v>0</v>
      </c>
      <c r="I201" s="76">
        <f t="shared" si="8"/>
        <v>-1</v>
      </c>
    </row>
    <row r="202" spans="1:9" ht="20.100000000000001" customHeight="1" thickTop="1" thickBot="1" x14ac:dyDescent="0.25">
      <c r="A202" s="5" t="s">
        <v>199</v>
      </c>
      <c r="B202" s="5" t="s">
        <v>374</v>
      </c>
      <c r="C202" s="68">
        <v>500</v>
      </c>
      <c r="D202" s="68">
        <v>0</v>
      </c>
      <c r="E202" s="68">
        <v>500</v>
      </c>
      <c r="F202" s="68">
        <v>0</v>
      </c>
      <c r="G202" s="68">
        <v>500</v>
      </c>
      <c r="H202" s="68">
        <v>0</v>
      </c>
      <c r="I202" s="76">
        <f t="shared" si="8"/>
        <v>-1</v>
      </c>
    </row>
    <row r="203" spans="1:9" ht="20.100000000000001" customHeight="1" thickTop="1" thickBot="1" x14ac:dyDescent="0.25">
      <c r="A203" t="s">
        <v>202</v>
      </c>
      <c r="B203" s="5" t="s">
        <v>376</v>
      </c>
      <c r="C203" s="70">
        <v>48304.94</v>
      </c>
      <c r="D203" s="70">
        <v>48305</v>
      </c>
      <c r="E203" s="70">
        <v>78163</v>
      </c>
      <c r="F203" s="70">
        <v>78163</v>
      </c>
      <c r="G203" s="70">
        <v>79359</v>
      </c>
      <c r="H203" s="70"/>
      <c r="I203" s="76">
        <f t="shared" si="8"/>
        <v>-1</v>
      </c>
    </row>
    <row r="204" spans="1:9" ht="20.100000000000001" customHeight="1" thickTop="1" thickBot="1" x14ac:dyDescent="0.25">
      <c r="A204" t="s">
        <v>538</v>
      </c>
      <c r="B204" s="5" t="s">
        <v>537</v>
      </c>
      <c r="C204" s="70">
        <v>5000</v>
      </c>
      <c r="D204" s="70">
        <v>5000</v>
      </c>
      <c r="E204" s="70">
        <v>0</v>
      </c>
      <c r="F204" s="70">
        <v>0</v>
      </c>
      <c r="G204" s="70">
        <v>0</v>
      </c>
      <c r="H204" s="70">
        <v>0</v>
      </c>
      <c r="I204" s="76">
        <v>0</v>
      </c>
    </row>
    <row r="205" spans="1:9" ht="20.100000000000001" customHeight="1" thickTop="1" thickBot="1" x14ac:dyDescent="0.25">
      <c r="A205" t="s">
        <v>565</v>
      </c>
      <c r="B205" s="5" t="s">
        <v>575</v>
      </c>
      <c r="C205" s="70">
        <v>0</v>
      </c>
      <c r="D205" s="70">
        <v>12500</v>
      </c>
      <c r="E205" s="70">
        <v>13000</v>
      </c>
      <c r="F205" s="70">
        <v>12500</v>
      </c>
      <c r="G205" s="70">
        <v>15000</v>
      </c>
      <c r="H205" s="70">
        <v>15000</v>
      </c>
      <c r="I205" s="76">
        <f t="shared" si="8"/>
        <v>0</v>
      </c>
    </row>
    <row r="206" spans="1:9" ht="20.100000000000001" customHeight="1" thickTop="1" thickBot="1" x14ac:dyDescent="0.25">
      <c r="A206" t="s">
        <v>216</v>
      </c>
      <c r="B206" s="5" t="s">
        <v>387</v>
      </c>
      <c r="C206" s="68">
        <v>0</v>
      </c>
      <c r="D206" s="68">
        <v>0</v>
      </c>
      <c r="E206" s="68">
        <v>0</v>
      </c>
      <c r="F206" s="68">
        <v>0</v>
      </c>
      <c r="G206" s="68">
        <v>2000</v>
      </c>
      <c r="H206" s="68">
        <v>2000</v>
      </c>
      <c r="I206" s="76">
        <f t="shared" si="8"/>
        <v>0</v>
      </c>
    </row>
    <row r="207" spans="1:9" ht="20.100000000000001" customHeight="1" thickTop="1" thickBot="1" x14ac:dyDescent="0.25">
      <c r="A207" t="s">
        <v>201</v>
      </c>
      <c r="B207" s="5" t="s">
        <v>422</v>
      </c>
      <c r="C207" s="68">
        <v>2000</v>
      </c>
      <c r="D207" s="68">
        <v>0</v>
      </c>
      <c r="E207" s="68">
        <v>2000</v>
      </c>
      <c r="F207" s="68">
        <v>3000</v>
      </c>
      <c r="G207" s="68">
        <v>2000</v>
      </c>
      <c r="H207" s="68">
        <v>3000</v>
      </c>
      <c r="I207" s="76">
        <f t="shared" si="8"/>
        <v>0.5</v>
      </c>
    </row>
    <row r="208" spans="1:9" ht="20.100000000000001" customHeight="1" thickTop="1" thickBot="1" x14ac:dyDescent="0.25">
      <c r="A208" t="s">
        <v>208</v>
      </c>
      <c r="B208" s="5" t="s">
        <v>380</v>
      </c>
      <c r="C208" s="68">
        <v>0</v>
      </c>
      <c r="D208" s="68">
        <v>0</v>
      </c>
      <c r="E208" s="68">
        <v>0</v>
      </c>
      <c r="F208" s="68">
        <v>0</v>
      </c>
      <c r="G208" s="68">
        <v>400</v>
      </c>
      <c r="H208" s="68">
        <v>400</v>
      </c>
      <c r="I208" s="76">
        <f t="shared" si="8"/>
        <v>0</v>
      </c>
    </row>
    <row r="209" spans="1:9" ht="20.100000000000001" customHeight="1" thickTop="1" thickBot="1" x14ac:dyDescent="0.25">
      <c r="A209" t="s">
        <v>550</v>
      </c>
      <c r="B209" s="5" t="s">
        <v>539</v>
      </c>
      <c r="C209" s="68">
        <v>0</v>
      </c>
      <c r="D209" s="68">
        <v>0</v>
      </c>
      <c r="E209" s="68">
        <v>0</v>
      </c>
      <c r="F209" s="68">
        <v>0</v>
      </c>
      <c r="G209" s="68">
        <v>2500</v>
      </c>
      <c r="H209" s="68">
        <v>2500</v>
      </c>
      <c r="I209" s="76">
        <f t="shared" si="8"/>
        <v>0</v>
      </c>
    </row>
    <row r="210" spans="1:9" ht="20.100000000000001" customHeight="1" thickTop="1" thickBot="1" x14ac:dyDescent="0.25">
      <c r="A210" t="s">
        <v>631</v>
      </c>
      <c r="B210" s="5" t="s">
        <v>630</v>
      </c>
      <c r="C210" s="68">
        <v>0</v>
      </c>
      <c r="D210" s="68">
        <v>0</v>
      </c>
      <c r="E210" s="68">
        <v>0</v>
      </c>
      <c r="F210" s="68">
        <v>0</v>
      </c>
      <c r="G210" s="68">
        <v>3000</v>
      </c>
      <c r="H210" s="68">
        <v>3000</v>
      </c>
      <c r="I210" s="76">
        <f t="shared" si="8"/>
        <v>0</v>
      </c>
    </row>
    <row r="211" spans="1:9" ht="20.100000000000001" customHeight="1" thickTop="1" thickBot="1" x14ac:dyDescent="0.25">
      <c r="A211" t="s">
        <v>632</v>
      </c>
      <c r="B211" s="5" t="s">
        <v>598</v>
      </c>
      <c r="C211" s="68">
        <v>0</v>
      </c>
      <c r="D211" s="68">
        <v>0</v>
      </c>
      <c r="E211" s="68">
        <v>0</v>
      </c>
      <c r="F211" s="68">
        <v>0</v>
      </c>
      <c r="G211" s="68">
        <v>350</v>
      </c>
      <c r="H211" s="68">
        <v>350</v>
      </c>
      <c r="I211" s="76">
        <f t="shared" si="8"/>
        <v>0</v>
      </c>
    </row>
    <row r="212" spans="1:9" ht="20.100000000000001" customHeight="1" thickTop="1" thickBot="1" x14ac:dyDescent="0.25">
      <c r="A212" s="74"/>
      <c r="B212" s="74" t="s">
        <v>16</v>
      </c>
      <c r="C212" s="12">
        <f t="shared" ref="C212:H212" si="9">SUM(C191:C211)</f>
        <v>70775.540000000008</v>
      </c>
      <c r="D212" s="12">
        <f t="shared" si="9"/>
        <v>74964.56</v>
      </c>
      <c r="E212" s="12">
        <f t="shared" si="9"/>
        <v>108367.01</v>
      </c>
      <c r="F212" s="12">
        <f t="shared" si="9"/>
        <v>112661</v>
      </c>
      <c r="G212" s="12">
        <f t="shared" si="9"/>
        <v>121156</v>
      </c>
      <c r="H212" s="12">
        <f t="shared" si="9"/>
        <v>41777</v>
      </c>
      <c r="I212" s="76">
        <f t="shared" si="8"/>
        <v>-0.65518009838555247</v>
      </c>
    </row>
    <row r="213" spans="1:9" ht="20.100000000000001" customHeight="1" thickTop="1" x14ac:dyDescent="0.2">
      <c r="A213" s="59"/>
      <c r="B213" s="59"/>
      <c r="C213" s="1"/>
      <c r="D213" s="1"/>
      <c r="E213" s="1"/>
      <c r="F213" s="1"/>
      <c r="G213" s="1"/>
      <c r="H213" s="130"/>
      <c r="I213" s="76"/>
    </row>
    <row r="214" spans="1:9" ht="20.100000000000001" customHeight="1" thickBot="1" x14ac:dyDescent="0.25">
      <c r="A214" s="10"/>
      <c r="B214" s="10" t="s">
        <v>625</v>
      </c>
      <c r="G214" s="11"/>
      <c r="H214" s="132"/>
      <c r="I214" s="76" t="e">
        <f t="shared" si="8"/>
        <v>#DIV/0!</v>
      </c>
    </row>
    <row r="215" spans="1:9" ht="20.100000000000001" customHeight="1" thickTop="1" thickBot="1" x14ac:dyDescent="0.25">
      <c r="A215" s="5" t="s">
        <v>203</v>
      </c>
      <c r="B215" s="5" t="s">
        <v>377</v>
      </c>
      <c r="C215" s="11">
        <v>500</v>
      </c>
      <c r="D215" s="11">
        <v>500</v>
      </c>
      <c r="E215" s="11">
        <v>500</v>
      </c>
      <c r="F215" s="11">
        <v>500</v>
      </c>
      <c r="G215" s="11">
        <v>0</v>
      </c>
      <c r="H215" s="68"/>
      <c r="I215" s="76" t="e">
        <f t="shared" si="8"/>
        <v>#DIV/0!</v>
      </c>
    </row>
    <row r="216" spans="1:9" ht="20.100000000000001" customHeight="1" thickTop="1" thickBot="1" x14ac:dyDescent="0.25">
      <c r="A216" s="5" t="s">
        <v>204</v>
      </c>
      <c r="B216" s="5" t="s">
        <v>378</v>
      </c>
      <c r="C216" s="68">
        <v>2500</v>
      </c>
      <c r="D216" s="68">
        <v>2500</v>
      </c>
      <c r="E216" s="68">
        <v>2500</v>
      </c>
      <c r="F216" s="68">
        <v>2500</v>
      </c>
      <c r="G216" s="68">
        <v>0</v>
      </c>
      <c r="H216" s="68"/>
      <c r="I216" s="76" t="e">
        <f t="shared" si="8"/>
        <v>#DIV/0!</v>
      </c>
    </row>
    <row r="217" spans="1:9" ht="20.100000000000001" customHeight="1" thickTop="1" thickBot="1" x14ac:dyDescent="0.25">
      <c r="A217" s="5" t="s">
        <v>205</v>
      </c>
      <c r="B217" s="5" t="s">
        <v>508</v>
      </c>
      <c r="C217" s="68">
        <v>200</v>
      </c>
      <c r="D217" s="68">
        <v>200</v>
      </c>
      <c r="E217" s="68">
        <v>200</v>
      </c>
      <c r="F217" s="68">
        <v>200</v>
      </c>
      <c r="G217" s="68">
        <v>0</v>
      </c>
      <c r="H217" s="68"/>
      <c r="I217" s="76" t="e">
        <f t="shared" si="8"/>
        <v>#DIV/0!</v>
      </c>
    </row>
    <row r="218" spans="1:9" ht="20.100000000000001" customHeight="1" thickTop="1" thickBot="1" x14ac:dyDescent="0.25">
      <c r="A218" s="5" t="s">
        <v>206</v>
      </c>
      <c r="B218" s="5" t="s">
        <v>509</v>
      </c>
      <c r="C218" s="68">
        <v>5000</v>
      </c>
      <c r="D218" s="68">
        <v>5000</v>
      </c>
      <c r="E218" s="68">
        <v>5000</v>
      </c>
      <c r="F218" s="68">
        <v>5000</v>
      </c>
      <c r="G218" s="68">
        <v>0</v>
      </c>
      <c r="H218" s="68"/>
      <c r="I218" s="76" t="e">
        <f t="shared" si="8"/>
        <v>#DIV/0!</v>
      </c>
    </row>
    <row r="219" spans="1:9" ht="20.100000000000001" customHeight="1" thickTop="1" thickBot="1" x14ac:dyDescent="0.25">
      <c r="A219" s="5" t="s">
        <v>207</v>
      </c>
      <c r="B219" s="5" t="s">
        <v>379</v>
      </c>
      <c r="C219" s="68">
        <v>1000</v>
      </c>
      <c r="D219" s="68">
        <v>1000</v>
      </c>
      <c r="E219" s="68">
        <v>1000</v>
      </c>
      <c r="F219" s="68">
        <v>1000</v>
      </c>
      <c r="G219" s="68">
        <v>0</v>
      </c>
      <c r="H219" s="68"/>
      <c r="I219" s="76" t="e">
        <f t="shared" si="8"/>
        <v>#DIV/0!</v>
      </c>
    </row>
    <row r="220" spans="1:9" ht="20.100000000000001" customHeight="1" thickTop="1" thickBot="1" x14ac:dyDescent="0.25">
      <c r="A220" t="s">
        <v>208</v>
      </c>
      <c r="B220" s="5" t="s">
        <v>380</v>
      </c>
      <c r="C220" s="68">
        <v>400</v>
      </c>
      <c r="D220" s="68">
        <v>400</v>
      </c>
      <c r="E220" s="68">
        <v>400</v>
      </c>
      <c r="F220" s="68">
        <v>400</v>
      </c>
      <c r="G220" s="68">
        <v>0</v>
      </c>
      <c r="H220" s="68"/>
      <c r="I220" s="76" t="e">
        <f t="shared" si="8"/>
        <v>#DIV/0!</v>
      </c>
    </row>
    <row r="221" spans="1:9" ht="20.100000000000001" customHeight="1" thickTop="1" thickBot="1" x14ac:dyDescent="0.25">
      <c r="A221" t="s">
        <v>209</v>
      </c>
      <c r="B221" s="5" t="s">
        <v>381</v>
      </c>
      <c r="C221" s="68">
        <v>78012</v>
      </c>
      <c r="D221" s="68">
        <v>78012</v>
      </c>
      <c r="E221" s="68">
        <v>58338</v>
      </c>
      <c r="F221" s="68">
        <v>58338</v>
      </c>
      <c r="G221" s="68">
        <v>0</v>
      </c>
      <c r="H221" s="68"/>
      <c r="I221" s="76" t="e">
        <f t="shared" si="8"/>
        <v>#DIV/0!</v>
      </c>
    </row>
    <row r="222" spans="1:9" ht="20.100000000000001" customHeight="1" thickTop="1" thickBot="1" x14ac:dyDescent="0.25">
      <c r="A222" t="s">
        <v>210</v>
      </c>
      <c r="B222" s="5" t="s">
        <v>621</v>
      </c>
      <c r="C222" s="68">
        <v>1000</v>
      </c>
      <c r="D222" s="68">
        <v>2807.72</v>
      </c>
      <c r="E222" s="68">
        <v>3000</v>
      </c>
      <c r="F222" s="68">
        <v>3008</v>
      </c>
      <c r="G222" s="68">
        <v>0</v>
      </c>
      <c r="H222" s="68"/>
      <c r="I222" s="76" t="e">
        <f t="shared" si="8"/>
        <v>#DIV/0!</v>
      </c>
    </row>
    <row r="223" spans="1:9" ht="20.100000000000001" customHeight="1" thickTop="1" thickBot="1" x14ac:dyDescent="0.25">
      <c r="A223" t="s">
        <v>211</v>
      </c>
      <c r="B223" s="5" t="s">
        <v>382</v>
      </c>
      <c r="C223" s="68">
        <v>10500</v>
      </c>
      <c r="D223" s="68">
        <v>10500</v>
      </c>
      <c r="E223" s="68">
        <v>11000</v>
      </c>
      <c r="F223" s="68">
        <v>11000</v>
      </c>
      <c r="G223" s="68">
        <v>0</v>
      </c>
      <c r="H223" s="68"/>
      <c r="I223" s="76" t="e">
        <f t="shared" si="8"/>
        <v>#DIV/0!</v>
      </c>
    </row>
    <row r="224" spans="1:9" ht="20.100000000000001" customHeight="1" thickTop="1" thickBot="1" x14ac:dyDescent="0.25">
      <c r="A224" s="5" t="s">
        <v>212</v>
      </c>
      <c r="B224" s="5" t="s">
        <v>383</v>
      </c>
      <c r="C224" s="68">
        <v>375</v>
      </c>
      <c r="D224" s="68">
        <v>375</v>
      </c>
      <c r="E224" s="68">
        <v>375</v>
      </c>
      <c r="F224" s="68">
        <v>375</v>
      </c>
      <c r="G224" s="68">
        <v>0</v>
      </c>
      <c r="H224" s="68"/>
      <c r="I224" s="76" t="e">
        <f t="shared" si="8"/>
        <v>#DIV/0!</v>
      </c>
    </row>
    <row r="225" spans="1:12" ht="20.100000000000001" customHeight="1" thickTop="1" thickBot="1" x14ac:dyDescent="0.25">
      <c r="A225" s="5" t="s">
        <v>213</v>
      </c>
      <c r="B225" s="5" t="s">
        <v>385</v>
      </c>
      <c r="C225" s="68">
        <v>1000</v>
      </c>
      <c r="D225" s="68">
        <v>1000</v>
      </c>
      <c r="E225" s="68">
        <v>1000</v>
      </c>
      <c r="F225" s="68">
        <v>1000</v>
      </c>
      <c r="G225" s="68">
        <v>0</v>
      </c>
      <c r="H225" s="68"/>
      <c r="I225" s="76" t="e">
        <f t="shared" si="8"/>
        <v>#DIV/0!</v>
      </c>
    </row>
    <row r="226" spans="1:12" ht="20.100000000000001" customHeight="1" thickTop="1" thickBot="1" x14ac:dyDescent="0.25">
      <c r="A226" s="5" t="s">
        <v>214</v>
      </c>
      <c r="B226" s="5" t="s">
        <v>384</v>
      </c>
      <c r="C226" s="68">
        <v>3000</v>
      </c>
      <c r="D226" s="68">
        <v>3000</v>
      </c>
      <c r="E226" s="68">
        <v>3000</v>
      </c>
      <c r="F226" s="68">
        <v>3000</v>
      </c>
      <c r="G226" s="68">
        <v>0</v>
      </c>
      <c r="H226" s="68"/>
      <c r="I226" s="76" t="e">
        <f t="shared" si="8"/>
        <v>#DIV/0!</v>
      </c>
    </row>
    <row r="227" spans="1:12" ht="20.100000000000001" customHeight="1" thickTop="1" thickBot="1" x14ac:dyDescent="0.25">
      <c r="A227" s="5" t="s">
        <v>215</v>
      </c>
      <c r="B227" s="5" t="s">
        <v>386</v>
      </c>
      <c r="C227" s="68">
        <v>1200</v>
      </c>
      <c r="D227" s="68">
        <v>1200</v>
      </c>
      <c r="E227" s="68">
        <v>1250</v>
      </c>
      <c r="F227" s="68">
        <v>1250</v>
      </c>
      <c r="G227" s="68">
        <v>0</v>
      </c>
      <c r="H227" s="68"/>
      <c r="I227" s="76" t="e">
        <f t="shared" si="8"/>
        <v>#DIV/0!</v>
      </c>
    </row>
    <row r="228" spans="1:12" ht="20.100000000000001" customHeight="1" thickTop="1" thickBot="1" x14ac:dyDescent="0.25">
      <c r="A228" s="5" t="s">
        <v>513</v>
      </c>
      <c r="B228" s="5" t="s">
        <v>510</v>
      </c>
      <c r="C228" s="68">
        <v>6234</v>
      </c>
      <c r="D228" s="68">
        <v>6234</v>
      </c>
      <c r="E228" s="68">
        <v>6234</v>
      </c>
      <c r="F228" s="68">
        <v>6234</v>
      </c>
      <c r="G228" s="68">
        <v>0</v>
      </c>
      <c r="H228" s="68"/>
      <c r="I228" s="76" t="e">
        <f t="shared" si="8"/>
        <v>#DIV/0!</v>
      </c>
    </row>
    <row r="229" spans="1:12" ht="20.100000000000001" customHeight="1" thickTop="1" thickBot="1" x14ac:dyDescent="0.25">
      <c r="A229" t="s">
        <v>216</v>
      </c>
      <c r="B229" s="5" t="s">
        <v>387</v>
      </c>
      <c r="C229" s="68">
        <v>2000</v>
      </c>
      <c r="D229" s="68">
        <v>2000</v>
      </c>
      <c r="E229" s="68">
        <v>2000</v>
      </c>
      <c r="F229" s="68">
        <v>2000</v>
      </c>
      <c r="G229" s="68">
        <v>0</v>
      </c>
      <c r="H229" s="68"/>
      <c r="I229" s="76" t="e">
        <f t="shared" si="8"/>
        <v>#DIV/0!</v>
      </c>
    </row>
    <row r="230" spans="1:12" ht="20.100000000000001" customHeight="1" thickTop="1" thickBot="1" x14ac:dyDescent="0.25">
      <c r="A230" t="s">
        <v>550</v>
      </c>
      <c r="B230" s="5" t="s">
        <v>539</v>
      </c>
      <c r="C230" s="68">
        <v>1500</v>
      </c>
      <c r="D230" s="68">
        <v>1500</v>
      </c>
      <c r="E230" s="68">
        <v>1500</v>
      </c>
      <c r="F230" s="68">
        <v>1500</v>
      </c>
      <c r="G230" s="68">
        <v>0</v>
      </c>
      <c r="H230" s="68"/>
      <c r="I230" s="76" t="e">
        <f t="shared" si="8"/>
        <v>#DIV/0!</v>
      </c>
    </row>
    <row r="231" spans="1:12" ht="20.100000000000001" customHeight="1" thickTop="1" thickBot="1" x14ac:dyDescent="0.25">
      <c r="A231" t="s">
        <v>577</v>
      </c>
      <c r="B231" s="5" t="s">
        <v>559</v>
      </c>
      <c r="C231" s="68">
        <v>0</v>
      </c>
      <c r="D231" s="68">
        <v>0</v>
      </c>
      <c r="E231" s="68">
        <v>1000</v>
      </c>
      <c r="F231" s="68">
        <v>1000</v>
      </c>
      <c r="G231" s="68">
        <v>0</v>
      </c>
      <c r="H231" s="68"/>
      <c r="I231" s="76" t="e">
        <f t="shared" si="8"/>
        <v>#DIV/0!</v>
      </c>
    </row>
    <row r="232" spans="1:12" s="10" customFormat="1" ht="18.75" customHeight="1" thickTop="1" thickBot="1" x14ac:dyDescent="0.25">
      <c r="A232" s="126"/>
      <c r="B232" s="126" t="s">
        <v>622</v>
      </c>
      <c r="C232" s="12">
        <f t="shared" ref="C232:H232" si="10">SUM(C215:C231)</f>
        <v>114421</v>
      </c>
      <c r="D232" s="12">
        <f t="shared" si="10"/>
        <v>116228.72</v>
      </c>
      <c r="E232" s="12">
        <f t="shared" si="10"/>
        <v>98297</v>
      </c>
      <c r="F232" s="12">
        <f t="shared" si="10"/>
        <v>98305</v>
      </c>
      <c r="G232" s="12">
        <f t="shared" si="10"/>
        <v>0</v>
      </c>
      <c r="H232" s="12">
        <f t="shared" si="10"/>
        <v>0</v>
      </c>
      <c r="I232" s="76" t="e">
        <f t="shared" si="8"/>
        <v>#DIV/0!</v>
      </c>
      <c r="J232" s="17"/>
      <c r="K232" s="17"/>
      <c r="L232" s="17"/>
    </row>
    <row r="233" spans="1:12" ht="20.100000000000001" customHeight="1" thickTop="1" x14ac:dyDescent="0.2">
      <c r="A233" s="59"/>
      <c r="B233" s="59"/>
      <c r="C233" s="1"/>
      <c r="D233" s="1"/>
      <c r="E233" s="1"/>
      <c r="F233" s="1"/>
      <c r="G233" s="1"/>
      <c r="H233" s="130"/>
      <c r="I233" s="76"/>
    </row>
    <row r="234" spans="1:12" s="10" customFormat="1" ht="18.75" customHeight="1" thickBot="1" x14ac:dyDescent="0.25">
      <c r="A234" s="2"/>
      <c r="B234" s="3" t="s">
        <v>617</v>
      </c>
      <c r="C234" s="1"/>
      <c r="D234" s="1"/>
      <c r="E234" s="1"/>
      <c r="F234" s="1"/>
      <c r="G234" s="1"/>
      <c r="H234" s="131"/>
      <c r="I234" s="76"/>
      <c r="J234" s="17"/>
      <c r="K234" s="19"/>
      <c r="L234" s="17"/>
    </row>
    <row r="235" spans="1:12" ht="20.100000000000001" customHeight="1" thickTop="1" thickBot="1" x14ac:dyDescent="0.25">
      <c r="A235" t="s">
        <v>210</v>
      </c>
      <c r="B235" s="5" t="s">
        <v>616</v>
      </c>
      <c r="C235" s="68">
        <v>0</v>
      </c>
      <c r="D235" s="68">
        <v>0</v>
      </c>
      <c r="E235" s="68">
        <v>0</v>
      </c>
      <c r="F235" s="68">
        <v>0</v>
      </c>
      <c r="G235" s="68">
        <v>3000</v>
      </c>
      <c r="H235" s="68">
        <v>3500</v>
      </c>
      <c r="I235" s="76">
        <f t="shared" si="8"/>
        <v>0.16666666666666666</v>
      </c>
    </row>
    <row r="236" spans="1:12" ht="20.100000000000001" customHeight="1" thickTop="1" thickBot="1" x14ac:dyDescent="0.25">
      <c r="A236" s="5" t="s">
        <v>142</v>
      </c>
      <c r="B236" s="5" t="s">
        <v>636</v>
      </c>
      <c r="C236" s="68">
        <v>0</v>
      </c>
      <c r="D236" s="68">
        <v>0</v>
      </c>
      <c r="E236" s="68">
        <v>0</v>
      </c>
      <c r="F236" s="68">
        <v>0</v>
      </c>
      <c r="G236" s="68">
        <v>10000</v>
      </c>
      <c r="H236" s="68">
        <v>11301</v>
      </c>
      <c r="I236" s="76">
        <f t="shared" si="8"/>
        <v>0.13009999999999999</v>
      </c>
    </row>
    <row r="237" spans="1:12" ht="20.100000000000001" customHeight="1" thickTop="1" thickBot="1" x14ac:dyDescent="0.25">
      <c r="A237" t="s">
        <v>629</v>
      </c>
      <c r="B237" s="5" t="s">
        <v>624</v>
      </c>
      <c r="C237" s="68">
        <v>0</v>
      </c>
      <c r="D237" s="68">
        <v>0</v>
      </c>
      <c r="E237" s="68">
        <v>0</v>
      </c>
      <c r="F237" s="68">
        <v>0</v>
      </c>
      <c r="G237" s="68">
        <v>15840</v>
      </c>
      <c r="H237" s="129">
        <v>15840</v>
      </c>
      <c r="I237" s="76">
        <f t="shared" si="8"/>
        <v>0</v>
      </c>
    </row>
    <row r="238" spans="1:12" ht="20.100000000000001" customHeight="1" thickTop="1" thickBot="1" x14ac:dyDescent="0.25">
      <c r="A238" s="10"/>
      <c r="B238" s="10" t="s">
        <v>684</v>
      </c>
      <c r="G238" s="11"/>
      <c r="H238" s="133"/>
      <c r="I238" s="76"/>
      <c r="K238" s="16"/>
    </row>
    <row r="239" spans="1:12" ht="20.100000000000001" customHeight="1" thickTop="1" thickBot="1" x14ac:dyDescent="0.25">
      <c r="A239" s="5" t="s">
        <v>203</v>
      </c>
      <c r="B239" s="5" t="s">
        <v>377</v>
      </c>
      <c r="C239" s="68">
        <v>0</v>
      </c>
      <c r="D239" s="68">
        <v>0</v>
      </c>
      <c r="E239" s="68">
        <v>0</v>
      </c>
      <c r="F239" s="68">
        <v>0</v>
      </c>
      <c r="G239" s="68">
        <v>500</v>
      </c>
      <c r="H239" s="68"/>
      <c r="I239" s="76">
        <f t="shared" si="8"/>
        <v>-1</v>
      </c>
    </row>
    <row r="240" spans="1:12" ht="20.100000000000001" customHeight="1" thickTop="1" thickBot="1" x14ac:dyDescent="0.25">
      <c r="A240" s="5" t="s">
        <v>204</v>
      </c>
      <c r="B240" s="5" t="s">
        <v>378</v>
      </c>
      <c r="C240" s="68">
        <v>0</v>
      </c>
      <c r="D240" s="68">
        <v>0</v>
      </c>
      <c r="E240" s="68">
        <v>0</v>
      </c>
      <c r="F240" s="68">
        <v>0</v>
      </c>
      <c r="G240" s="68">
        <v>3500</v>
      </c>
      <c r="H240" s="68"/>
      <c r="I240" s="76">
        <f t="shared" si="8"/>
        <v>-1</v>
      </c>
    </row>
    <row r="241" spans="1:9" ht="20.100000000000001" customHeight="1" thickTop="1" thickBot="1" x14ac:dyDescent="0.25">
      <c r="A241" s="5" t="s">
        <v>212</v>
      </c>
      <c r="B241" s="5" t="s">
        <v>383</v>
      </c>
      <c r="C241" s="68">
        <v>0</v>
      </c>
      <c r="D241" s="68">
        <v>0</v>
      </c>
      <c r="E241" s="68">
        <v>0</v>
      </c>
      <c r="F241" s="68">
        <v>0</v>
      </c>
      <c r="G241" s="68">
        <v>375</v>
      </c>
      <c r="H241" s="68"/>
      <c r="I241" s="76">
        <f t="shared" si="8"/>
        <v>-1</v>
      </c>
    </row>
    <row r="242" spans="1:9" ht="19.899999999999999" customHeight="1" thickTop="1" thickBot="1" x14ac:dyDescent="0.25">
      <c r="A242" s="5" t="s">
        <v>213</v>
      </c>
      <c r="B242" s="5" t="s">
        <v>385</v>
      </c>
      <c r="C242" s="68">
        <v>0</v>
      </c>
      <c r="D242" s="68">
        <v>0</v>
      </c>
      <c r="E242" s="68">
        <v>0</v>
      </c>
      <c r="F242" s="68">
        <v>0</v>
      </c>
      <c r="G242" s="68">
        <v>1000</v>
      </c>
      <c r="H242" s="68"/>
      <c r="I242" s="76">
        <f t="shared" si="8"/>
        <v>-1</v>
      </c>
    </row>
    <row r="243" spans="1:9" ht="19.899999999999999" customHeight="1" thickTop="1" thickBot="1" x14ac:dyDescent="0.25">
      <c r="A243" s="5" t="s">
        <v>214</v>
      </c>
      <c r="B243" s="5" t="s">
        <v>384</v>
      </c>
      <c r="C243" s="68">
        <v>0</v>
      </c>
      <c r="D243" s="68">
        <v>0</v>
      </c>
      <c r="E243" s="68">
        <v>0</v>
      </c>
      <c r="F243" s="68">
        <v>0</v>
      </c>
      <c r="G243" s="68">
        <v>3000</v>
      </c>
      <c r="H243" s="68"/>
      <c r="I243" s="76">
        <f t="shared" si="8"/>
        <v>-1</v>
      </c>
    </row>
    <row r="244" spans="1:9" ht="19.899999999999999" customHeight="1" thickTop="1" thickBot="1" x14ac:dyDescent="0.25">
      <c r="A244" s="5" t="s">
        <v>215</v>
      </c>
      <c r="B244" s="5" t="s">
        <v>386</v>
      </c>
      <c r="C244" s="68">
        <v>0</v>
      </c>
      <c r="D244" s="68">
        <v>0</v>
      </c>
      <c r="E244" s="68">
        <v>0</v>
      </c>
      <c r="F244" s="68">
        <v>0</v>
      </c>
      <c r="G244" s="68">
        <v>1500</v>
      </c>
      <c r="H244" s="68"/>
      <c r="I244" s="76">
        <f t="shared" si="8"/>
        <v>-1</v>
      </c>
    </row>
    <row r="245" spans="1:9" ht="19.899999999999999" customHeight="1" thickTop="1" thickBot="1" x14ac:dyDescent="0.25">
      <c r="A245" t="s">
        <v>577</v>
      </c>
      <c r="B245" s="5" t="s">
        <v>559</v>
      </c>
      <c r="C245" s="68">
        <v>0</v>
      </c>
      <c r="D245" s="68">
        <v>0</v>
      </c>
      <c r="E245" s="68">
        <v>0</v>
      </c>
      <c r="F245" s="68">
        <v>0</v>
      </c>
      <c r="G245" s="68">
        <v>5000</v>
      </c>
      <c r="H245" s="68"/>
      <c r="I245" s="76">
        <f t="shared" si="8"/>
        <v>-1</v>
      </c>
    </row>
    <row r="246" spans="1:9" ht="19.899999999999999" customHeight="1" thickTop="1" thickBot="1" x14ac:dyDescent="0.25">
      <c r="A246" t="s">
        <v>633</v>
      </c>
      <c r="B246" s="5" t="s">
        <v>599</v>
      </c>
      <c r="C246" s="68">
        <v>0</v>
      </c>
      <c r="D246" s="68">
        <v>0</v>
      </c>
      <c r="E246" s="68">
        <v>0</v>
      </c>
      <c r="F246" s="68">
        <v>0</v>
      </c>
      <c r="G246" s="68">
        <v>1885</v>
      </c>
      <c r="H246" s="68"/>
      <c r="I246" s="76">
        <f t="shared" si="8"/>
        <v>-1</v>
      </c>
    </row>
    <row r="247" spans="1:9" ht="19.899999999999999" customHeight="1" thickTop="1" thickBot="1" x14ac:dyDescent="0.25">
      <c r="B247" s="5" t="s">
        <v>683</v>
      </c>
      <c r="C247" s="68"/>
      <c r="D247" s="68"/>
      <c r="E247" s="68"/>
      <c r="F247" s="68"/>
      <c r="G247" s="68"/>
      <c r="H247" s="68"/>
      <c r="I247" s="76"/>
    </row>
    <row r="248" spans="1:9" ht="19.899999999999999" customHeight="1" thickTop="1" thickBot="1" x14ac:dyDescent="0.25">
      <c r="B248" s="10" t="s">
        <v>685</v>
      </c>
      <c r="C248" s="68"/>
      <c r="D248" s="68"/>
      <c r="E248" s="68"/>
      <c r="F248" s="68"/>
      <c r="G248" s="68"/>
      <c r="H248" s="68"/>
      <c r="I248" s="76"/>
    </row>
    <row r="249" spans="1:9" ht="20.100000000000001" customHeight="1" thickTop="1" thickBot="1" x14ac:dyDescent="0.25">
      <c r="A249" t="s">
        <v>209</v>
      </c>
      <c r="B249" s="5" t="s">
        <v>381</v>
      </c>
      <c r="C249" s="68">
        <v>0</v>
      </c>
      <c r="D249" s="68">
        <v>0</v>
      </c>
      <c r="E249" s="68">
        <v>0</v>
      </c>
      <c r="F249" s="68">
        <v>0</v>
      </c>
      <c r="G249" s="68">
        <v>58338</v>
      </c>
      <c r="H249" s="68">
        <v>60088</v>
      </c>
      <c r="I249" s="76">
        <f t="shared" si="8"/>
        <v>2.9997600191984643E-2</v>
      </c>
    </row>
    <row r="250" spans="1:9" ht="19.899999999999999" customHeight="1" thickTop="1" thickBot="1" x14ac:dyDescent="0.25">
      <c r="A250" t="s">
        <v>211</v>
      </c>
      <c r="B250" s="5" t="s">
        <v>382</v>
      </c>
      <c r="C250" s="68">
        <v>0</v>
      </c>
      <c r="D250" s="68">
        <v>0</v>
      </c>
      <c r="E250" s="68">
        <v>0</v>
      </c>
      <c r="F250" s="68">
        <v>0</v>
      </c>
      <c r="G250" s="68">
        <v>12500</v>
      </c>
      <c r="H250" s="68">
        <v>12500</v>
      </c>
      <c r="I250" s="76">
        <f t="shared" si="8"/>
        <v>0</v>
      </c>
    </row>
    <row r="251" spans="1:9" ht="19.899999999999999" customHeight="1" thickTop="1" thickBot="1" x14ac:dyDescent="0.25">
      <c r="A251" s="13"/>
      <c r="B251" s="126" t="s">
        <v>626</v>
      </c>
      <c r="C251" s="12">
        <f t="shared" ref="C251:H251" si="11">SUM(C234:C250)</f>
        <v>0</v>
      </c>
      <c r="D251" s="12">
        <f t="shared" si="11"/>
        <v>0</v>
      </c>
      <c r="E251" s="12">
        <f t="shared" si="11"/>
        <v>0</v>
      </c>
      <c r="F251" s="12">
        <f t="shared" si="11"/>
        <v>0</v>
      </c>
      <c r="G251" s="12">
        <f t="shared" si="11"/>
        <v>116438</v>
      </c>
      <c r="H251" s="12">
        <f t="shared" si="11"/>
        <v>103229</v>
      </c>
      <c r="I251" s="76">
        <f t="shared" si="8"/>
        <v>-0.11344234700012024</v>
      </c>
    </row>
    <row r="252" spans="1:9" ht="19.899999999999999" customHeight="1" thickTop="1" thickBot="1" x14ac:dyDescent="0.25">
      <c r="C252" s="46"/>
      <c r="D252" s="46"/>
      <c r="E252" s="46"/>
      <c r="F252" s="46"/>
      <c r="G252" s="46"/>
      <c r="H252" s="73"/>
      <c r="I252" s="76" t="e">
        <f t="shared" si="8"/>
        <v>#DIV/0!</v>
      </c>
    </row>
    <row r="253" spans="1:9" ht="20.100000000000001" customHeight="1" thickTop="1" thickBot="1" x14ac:dyDescent="0.3">
      <c r="A253" s="52"/>
      <c r="B253" s="52" t="s">
        <v>10</v>
      </c>
      <c r="C253" s="51">
        <f t="shared" ref="C253:H253" si="12">+C56+C63+C86+C129+C155+C188+C212+C232+C251</f>
        <v>2852670.713</v>
      </c>
      <c r="D253" s="51">
        <f t="shared" si="12"/>
        <v>2324107.5500000003</v>
      </c>
      <c r="E253" s="51">
        <f t="shared" si="12"/>
        <v>2754188.8099999996</v>
      </c>
      <c r="F253" s="51">
        <f t="shared" si="12"/>
        <v>2586354.1100000003</v>
      </c>
      <c r="G253" s="51">
        <f t="shared" si="12"/>
        <v>2949952.85</v>
      </c>
      <c r="H253" s="51">
        <f t="shared" si="12"/>
        <v>3276778.4</v>
      </c>
      <c r="I253" s="76">
        <f t="shared" si="8"/>
        <v>0.11079009279758481</v>
      </c>
    </row>
    <row r="254" spans="1:9" ht="20.100000000000001" customHeight="1" thickTop="1" x14ac:dyDescent="0.2">
      <c r="A254" s="10"/>
      <c r="B254" s="10"/>
      <c r="C254" s="46"/>
      <c r="D254" s="46"/>
      <c r="E254" s="46"/>
      <c r="F254" s="46"/>
      <c r="G254" s="46"/>
      <c r="H254" s="134"/>
      <c r="I254" s="76"/>
    </row>
    <row r="255" spans="1:9" ht="20.100000000000001" customHeight="1" x14ac:dyDescent="0.2">
      <c r="A255" s="10"/>
      <c r="B255" s="10" t="s">
        <v>580</v>
      </c>
      <c r="G255" s="11"/>
      <c r="H255" s="11"/>
      <c r="I255" s="76"/>
    </row>
    <row r="256" spans="1:9" ht="20.100000000000001" customHeight="1" thickBot="1" x14ac:dyDescent="0.25">
      <c r="A256" s="5" t="s">
        <v>217</v>
      </c>
      <c r="B256" s="5" t="s">
        <v>334</v>
      </c>
      <c r="C256" s="11">
        <v>316263</v>
      </c>
      <c r="D256" s="11">
        <v>342729.87</v>
      </c>
      <c r="E256" s="11">
        <v>393726</v>
      </c>
      <c r="F256" s="11">
        <v>400269</v>
      </c>
      <c r="G256" s="11">
        <v>412443.2</v>
      </c>
      <c r="H256" s="11">
        <v>438358</v>
      </c>
      <c r="I256" s="76">
        <f t="shared" si="8"/>
        <v>6.2832409408131798E-2</v>
      </c>
    </row>
    <row r="257" spans="1:9" ht="20.100000000000001" customHeight="1" thickTop="1" thickBot="1" x14ac:dyDescent="0.25">
      <c r="A257" s="5" t="s">
        <v>608</v>
      </c>
      <c r="B257" s="5" t="s">
        <v>602</v>
      </c>
      <c r="C257" s="68">
        <v>0</v>
      </c>
      <c r="D257" s="68">
        <v>0</v>
      </c>
      <c r="E257" s="68">
        <v>0</v>
      </c>
      <c r="F257" s="68">
        <v>0</v>
      </c>
      <c r="G257" s="68">
        <v>2459</v>
      </c>
      <c r="H257" s="68">
        <v>3880</v>
      </c>
      <c r="I257" s="76">
        <f t="shared" si="8"/>
        <v>0.57787718584790571</v>
      </c>
    </row>
    <row r="258" spans="1:9" ht="20.100000000000001" customHeight="1" thickTop="1" thickBot="1" x14ac:dyDescent="0.25">
      <c r="A258" s="5" t="s">
        <v>530</v>
      </c>
      <c r="B258" s="5" t="s">
        <v>518</v>
      </c>
      <c r="C258" s="68">
        <v>30000</v>
      </c>
      <c r="D258" s="68">
        <v>30000</v>
      </c>
      <c r="E258" s="68">
        <v>0</v>
      </c>
      <c r="F258" s="68">
        <v>0</v>
      </c>
      <c r="G258" s="68">
        <v>0</v>
      </c>
      <c r="H258" s="68">
        <v>0</v>
      </c>
      <c r="I258" s="76">
        <v>0</v>
      </c>
    </row>
    <row r="259" spans="1:9" ht="20.100000000000001" customHeight="1" thickTop="1" thickBot="1" x14ac:dyDescent="0.25">
      <c r="A259" t="s">
        <v>219</v>
      </c>
      <c r="B259" s="5" t="s">
        <v>47</v>
      </c>
      <c r="C259" s="68">
        <v>45000</v>
      </c>
      <c r="D259" s="68">
        <v>48166.27</v>
      </c>
      <c r="E259" s="68">
        <v>45000</v>
      </c>
      <c r="F259" s="68">
        <v>59666</v>
      </c>
      <c r="G259" s="68">
        <v>50000</v>
      </c>
      <c r="H259" s="68">
        <v>50000</v>
      </c>
      <c r="I259" s="76">
        <f t="shared" si="8"/>
        <v>0</v>
      </c>
    </row>
    <row r="260" spans="1:9" ht="20.100000000000001" customHeight="1" thickTop="1" thickBot="1" x14ac:dyDescent="0.25">
      <c r="A260" s="5" t="s">
        <v>218</v>
      </c>
      <c r="B260" s="5" t="s">
        <v>289</v>
      </c>
      <c r="C260" s="68">
        <v>5000</v>
      </c>
      <c r="D260" s="68">
        <v>8153.68</v>
      </c>
      <c r="E260" s="68">
        <v>10000</v>
      </c>
      <c r="F260" s="68">
        <v>12135</v>
      </c>
      <c r="G260" s="68">
        <v>12500</v>
      </c>
      <c r="H260" s="68">
        <v>5000</v>
      </c>
      <c r="I260" s="76">
        <f t="shared" si="8"/>
        <v>-0.6</v>
      </c>
    </row>
    <row r="261" spans="1:9" ht="20.100000000000001" customHeight="1" thickTop="1" thickBot="1" x14ac:dyDescent="0.25">
      <c r="A261" t="s">
        <v>220</v>
      </c>
      <c r="B261" s="5" t="s">
        <v>336</v>
      </c>
      <c r="C261" s="68">
        <f>SUM(C256+C259+C260)*0.077</f>
        <v>28202.251</v>
      </c>
      <c r="D261" s="68">
        <v>29076.21</v>
      </c>
      <c r="E261" s="68">
        <v>34167</v>
      </c>
      <c r="F261" s="68">
        <v>32131</v>
      </c>
      <c r="G261" s="68">
        <v>36760</v>
      </c>
      <c r="H261" s="68">
        <v>38287</v>
      </c>
      <c r="I261" s="76">
        <f t="shared" si="8"/>
        <v>4.1539717083786724E-2</v>
      </c>
    </row>
    <row r="262" spans="1:9" ht="20.100000000000001" customHeight="1" thickTop="1" thickBot="1" x14ac:dyDescent="0.25">
      <c r="A262" s="5" t="s">
        <v>221</v>
      </c>
      <c r="B262" s="5" t="s">
        <v>291</v>
      </c>
      <c r="C262" s="68">
        <v>24385</v>
      </c>
      <c r="D262" s="68">
        <v>27742</v>
      </c>
      <c r="E262" s="68">
        <v>29614</v>
      </c>
      <c r="F262" s="68">
        <v>31877</v>
      </c>
      <c r="G262" s="68">
        <v>31638</v>
      </c>
      <c r="H262" s="68">
        <v>35687</v>
      </c>
      <c r="I262" s="76">
        <f t="shared" si="8"/>
        <v>0.12797901257980909</v>
      </c>
    </row>
    <row r="263" spans="1:9" ht="20.100000000000001" customHeight="1" thickTop="1" thickBot="1" x14ac:dyDescent="0.25">
      <c r="A263" s="5" t="s">
        <v>222</v>
      </c>
      <c r="B263" s="5" t="s">
        <v>558</v>
      </c>
      <c r="C263" s="68">
        <v>99178</v>
      </c>
      <c r="D263" s="68">
        <v>76385.19</v>
      </c>
      <c r="E263" s="68">
        <v>65251</v>
      </c>
      <c r="F263" s="68">
        <v>64843</v>
      </c>
      <c r="G263" s="68">
        <v>63481</v>
      </c>
      <c r="H263" s="68">
        <v>107469</v>
      </c>
      <c r="I263" s="76">
        <f t="shared" si="8"/>
        <v>0.69293174335627983</v>
      </c>
    </row>
    <row r="264" spans="1:9" ht="20.100000000000001" customHeight="1" thickTop="1" thickBot="1" x14ac:dyDescent="0.25">
      <c r="A264" s="5" t="s">
        <v>673</v>
      </c>
      <c r="B264" s="5" t="s">
        <v>674</v>
      </c>
      <c r="C264" s="68">
        <v>0</v>
      </c>
      <c r="D264" s="68">
        <v>0</v>
      </c>
      <c r="E264" s="68">
        <v>0</v>
      </c>
      <c r="F264" s="68">
        <v>0</v>
      </c>
      <c r="G264" s="68">
        <v>0</v>
      </c>
      <c r="H264" s="68">
        <v>368</v>
      </c>
      <c r="I264" s="76">
        <v>0</v>
      </c>
    </row>
    <row r="265" spans="1:9" ht="20.100000000000001" customHeight="1" thickTop="1" thickBot="1" x14ac:dyDescent="0.25">
      <c r="A265" s="5" t="s">
        <v>223</v>
      </c>
      <c r="B265" s="5" t="s">
        <v>294</v>
      </c>
      <c r="C265" s="68">
        <v>1835</v>
      </c>
      <c r="D265" s="68">
        <v>2201.61</v>
      </c>
      <c r="E265" s="68">
        <v>2325</v>
      </c>
      <c r="F265" s="68">
        <v>2333</v>
      </c>
      <c r="G265" s="68">
        <v>2970</v>
      </c>
      <c r="H265" s="68">
        <v>3015</v>
      </c>
      <c r="I265" s="76">
        <f t="shared" si="8"/>
        <v>1.5151515151515152E-2</v>
      </c>
    </row>
    <row r="266" spans="1:9" ht="20.100000000000001" customHeight="1" thickTop="1" thickBot="1" x14ac:dyDescent="0.25">
      <c r="A266" t="s">
        <v>224</v>
      </c>
      <c r="B266" s="5" t="s">
        <v>388</v>
      </c>
      <c r="C266" s="68">
        <v>3000</v>
      </c>
      <c r="D266" s="68">
        <v>2842.57</v>
      </c>
      <c r="E266" s="68">
        <v>3500</v>
      </c>
      <c r="F266" s="68">
        <v>3185</v>
      </c>
      <c r="G266" s="68">
        <v>3500</v>
      </c>
      <c r="H266" s="68">
        <v>3750</v>
      </c>
      <c r="I266" s="76">
        <f t="shared" ref="I266:I325" si="13">(H266-G266)/G266</f>
        <v>7.1428571428571425E-2</v>
      </c>
    </row>
    <row r="267" spans="1:9" ht="20.100000000000001" customHeight="1" thickTop="1" thickBot="1" x14ac:dyDescent="0.25">
      <c r="A267" s="5" t="s">
        <v>228</v>
      </c>
      <c r="B267" s="5" t="s">
        <v>389</v>
      </c>
      <c r="C267" s="68">
        <v>200</v>
      </c>
      <c r="D267" s="68">
        <v>120</v>
      </c>
      <c r="E267" s="68">
        <v>200</v>
      </c>
      <c r="F267" s="68">
        <v>108</v>
      </c>
      <c r="G267" s="68">
        <v>200</v>
      </c>
      <c r="H267" s="68">
        <v>200</v>
      </c>
      <c r="I267" s="76">
        <f t="shared" si="13"/>
        <v>0</v>
      </c>
    </row>
    <row r="268" spans="1:9" ht="20.100000000000001" customHeight="1" thickTop="1" thickBot="1" x14ac:dyDescent="0.25">
      <c r="A268" s="5" t="s">
        <v>226</v>
      </c>
      <c r="B268" s="5" t="s">
        <v>343</v>
      </c>
      <c r="C268" s="68">
        <v>200</v>
      </c>
      <c r="D268" s="68">
        <v>0</v>
      </c>
      <c r="E268" s="68">
        <v>200</v>
      </c>
      <c r="F268" s="68">
        <v>96</v>
      </c>
      <c r="G268" s="68">
        <v>200</v>
      </c>
      <c r="H268" s="68">
        <v>200</v>
      </c>
      <c r="I268" s="76">
        <f t="shared" si="13"/>
        <v>0</v>
      </c>
    </row>
    <row r="269" spans="1:9" ht="20.100000000000001" customHeight="1" thickTop="1" thickBot="1" x14ac:dyDescent="0.25">
      <c r="A269" s="5" t="s">
        <v>225</v>
      </c>
      <c r="B269" s="5" t="s">
        <v>303</v>
      </c>
      <c r="C269" s="68">
        <v>1000</v>
      </c>
      <c r="D269" s="68">
        <v>414.22</v>
      </c>
      <c r="E269" s="68">
        <v>1000</v>
      </c>
      <c r="F269" s="68">
        <v>49</v>
      </c>
      <c r="G269" s="68">
        <v>1000</v>
      </c>
      <c r="H269" s="68">
        <v>500</v>
      </c>
      <c r="I269" s="76">
        <f t="shared" si="13"/>
        <v>-0.5</v>
      </c>
    </row>
    <row r="270" spans="1:9" ht="20.100000000000001" customHeight="1" thickTop="1" thickBot="1" x14ac:dyDescent="0.25">
      <c r="A270" t="s">
        <v>227</v>
      </c>
      <c r="B270" s="5" t="s">
        <v>305</v>
      </c>
      <c r="C270" s="68">
        <v>3200</v>
      </c>
      <c r="D270" s="68">
        <v>3658.8</v>
      </c>
      <c r="E270" s="68">
        <v>3300</v>
      </c>
      <c r="F270" s="68">
        <v>4622</v>
      </c>
      <c r="G270" s="68">
        <v>2800</v>
      </c>
      <c r="H270" s="68">
        <v>4000</v>
      </c>
      <c r="I270" s="76">
        <f t="shared" si="13"/>
        <v>0.42857142857142855</v>
      </c>
    </row>
    <row r="271" spans="1:9" ht="20.100000000000001" customHeight="1" thickTop="1" thickBot="1" x14ac:dyDescent="0.25">
      <c r="A271" t="s">
        <v>643</v>
      </c>
      <c r="B271" s="5" t="s">
        <v>612</v>
      </c>
      <c r="C271" s="68">
        <v>0</v>
      </c>
      <c r="D271" s="68">
        <v>0</v>
      </c>
      <c r="E271" s="68">
        <v>0</v>
      </c>
      <c r="F271" s="68">
        <v>0</v>
      </c>
      <c r="G271" s="68">
        <v>1000</v>
      </c>
      <c r="H271" s="68">
        <v>1000</v>
      </c>
      <c r="I271" s="76">
        <f t="shared" si="13"/>
        <v>0</v>
      </c>
    </row>
    <row r="272" spans="1:9" ht="20.100000000000001" customHeight="1" thickTop="1" thickBot="1" x14ac:dyDescent="0.25">
      <c r="A272" s="5" t="s">
        <v>229</v>
      </c>
      <c r="B272" s="5" t="s">
        <v>390</v>
      </c>
      <c r="C272" s="68">
        <v>27213</v>
      </c>
      <c r="D272" s="68">
        <v>31442.28</v>
      </c>
      <c r="E272" s="68">
        <v>33488.639999999999</v>
      </c>
      <c r="F272" s="68">
        <v>34441</v>
      </c>
      <c r="G272" s="68">
        <v>33623</v>
      </c>
      <c r="H272" s="129">
        <v>33623</v>
      </c>
      <c r="I272" s="76">
        <f t="shared" si="13"/>
        <v>0</v>
      </c>
    </row>
    <row r="273" spans="1:9" ht="20.100000000000001" customHeight="1" thickTop="1" thickBot="1" x14ac:dyDescent="0.25">
      <c r="A273" t="s">
        <v>230</v>
      </c>
      <c r="B273" s="5" t="s">
        <v>312</v>
      </c>
      <c r="C273" s="68">
        <v>8000</v>
      </c>
      <c r="D273" s="68">
        <v>7025.8</v>
      </c>
      <c r="E273" s="68">
        <v>9000</v>
      </c>
      <c r="F273" s="68">
        <v>6228</v>
      </c>
      <c r="G273" s="68">
        <v>9000</v>
      </c>
      <c r="H273" s="68">
        <v>7500</v>
      </c>
      <c r="I273" s="76">
        <f t="shared" si="13"/>
        <v>-0.16666666666666666</v>
      </c>
    </row>
    <row r="274" spans="1:9" ht="20.100000000000001" customHeight="1" thickTop="1" thickBot="1" x14ac:dyDescent="0.25">
      <c r="A274" t="s">
        <v>231</v>
      </c>
      <c r="B274" s="5" t="s">
        <v>423</v>
      </c>
      <c r="C274" s="68">
        <v>2700</v>
      </c>
      <c r="D274" s="68">
        <v>2785.91</v>
      </c>
      <c r="E274" s="68">
        <v>2700</v>
      </c>
      <c r="F274" s="68">
        <v>2565</v>
      </c>
      <c r="G274" s="68">
        <v>3000</v>
      </c>
      <c r="H274" s="68">
        <v>3000</v>
      </c>
      <c r="I274" s="76">
        <f t="shared" si="13"/>
        <v>0</v>
      </c>
    </row>
    <row r="275" spans="1:9" ht="20.100000000000001" customHeight="1" thickTop="1" thickBot="1" x14ac:dyDescent="0.25">
      <c r="A275" s="5" t="s">
        <v>235</v>
      </c>
      <c r="B275" s="5" t="s">
        <v>424</v>
      </c>
      <c r="C275" s="68">
        <v>18500</v>
      </c>
      <c r="D275" s="68">
        <v>14197.51</v>
      </c>
      <c r="E275" s="68">
        <v>18000</v>
      </c>
      <c r="F275" s="68">
        <v>14970</v>
      </c>
      <c r="G275" s="68">
        <v>16000</v>
      </c>
      <c r="H275" s="68">
        <v>17000</v>
      </c>
      <c r="I275" s="76">
        <f t="shared" si="13"/>
        <v>6.25E-2</v>
      </c>
    </row>
    <row r="276" spans="1:9" ht="20.100000000000001" customHeight="1" thickTop="1" thickBot="1" x14ac:dyDescent="0.25">
      <c r="A276" t="s">
        <v>232</v>
      </c>
      <c r="B276" s="5" t="s">
        <v>315</v>
      </c>
      <c r="C276" s="68">
        <v>2400</v>
      </c>
      <c r="D276" s="68">
        <v>1656.92</v>
      </c>
      <c r="E276" s="68">
        <v>2000</v>
      </c>
      <c r="F276" s="68">
        <v>1548</v>
      </c>
      <c r="G276" s="68">
        <v>2000</v>
      </c>
      <c r="H276" s="68">
        <v>1750</v>
      </c>
      <c r="I276" s="76">
        <f t="shared" si="13"/>
        <v>-0.125</v>
      </c>
    </row>
    <row r="277" spans="1:9" ht="20.100000000000001" customHeight="1" thickTop="1" thickBot="1" x14ac:dyDescent="0.25">
      <c r="A277" s="5" t="s">
        <v>233</v>
      </c>
      <c r="B277" s="5" t="s">
        <v>316</v>
      </c>
      <c r="C277" s="68">
        <v>1300</v>
      </c>
      <c r="D277" s="68">
        <v>1719.99</v>
      </c>
      <c r="E277" s="68">
        <v>1500</v>
      </c>
      <c r="F277" s="68">
        <v>1870</v>
      </c>
      <c r="G277" s="68">
        <v>1800</v>
      </c>
      <c r="H277" s="68">
        <v>2000</v>
      </c>
      <c r="I277" s="76">
        <f t="shared" si="13"/>
        <v>0.1111111111111111</v>
      </c>
    </row>
    <row r="278" spans="1:9" ht="20.100000000000001" customHeight="1" thickTop="1" thickBot="1" x14ac:dyDescent="0.25">
      <c r="A278" t="s">
        <v>234</v>
      </c>
      <c r="B278" s="5" t="s">
        <v>317</v>
      </c>
      <c r="C278" s="68">
        <v>8000</v>
      </c>
      <c r="D278" s="68">
        <v>5706.82</v>
      </c>
      <c r="E278" s="68">
        <v>8000</v>
      </c>
      <c r="F278" s="68">
        <v>7617</v>
      </c>
      <c r="G278" s="68">
        <v>8000</v>
      </c>
      <c r="H278" s="68">
        <v>10000</v>
      </c>
      <c r="I278" s="76">
        <f t="shared" si="13"/>
        <v>0.25</v>
      </c>
    </row>
    <row r="279" spans="1:9" ht="20.100000000000001" customHeight="1" thickTop="1" thickBot="1" x14ac:dyDescent="0.25">
      <c r="A279" t="s">
        <v>236</v>
      </c>
      <c r="B279" s="5" t="s">
        <v>391</v>
      </c>
      <c r="C279" s="68">
        <v>600</v>
      </c>
      <c r="D279" s="68">
        <v>354.18</v>
      </c>
      <c r="E279" s="68">
        <v>600</v>
      </c>
      <c r="F279" s="68">
        <v>0</v>
      </c>
      <c r="G279" s="68">
        <v>600</v>
      </c>
      <c r="H279" s="68">
        <v>500</v>
      </c>
      <c r="I279" s="76">
        <f t="shared" si="13"/>
        <v>-0.16666666666666666</v>
      </c>
    </row>
    <row r="280" spans="1:9" ht="20.100000000000001" customHeight="1" thickTop="1" thickBot="1" x14ac:dyDescent="0.25">
      <c r="A280" s="5" t="s">
        <v>237</v>
      </c>
      <c r="B280" s="5" t="s">
        <v>359</v>
      </c>
      <c r="C280" s="68">
        <v>300</v>
      </c>
      <c r="D280" s="68">
        <v>524.71</v>
      </c>
      <c r="E280" s="68">
        <v>300</v>
      </c>
      <c r="F280" s="68">
        <v>416</v>
      </c>
      <c r="G280" s="68">
        <v>300</v>
      </c>
      <c r="H280" s="68">
        <v>500</v>
      </c>
      <c r="I280" s="76">
        <f t="shared" si="13"/>
        <v>0.66666666666666663</v>
      </c>
    </row>
    <row r="281" spans="1:9" ht="20.100000000000001" customHeight="1" thickTop="1" thickBot="1" x14ac:dyDescent="0.25">
      <c r="A281" t="s">
        <v>238</v>
      </c>
      <c r="B281" s="5" t="s">
        <v>392</v>
      </c>
      <c r="C281" s="68">
        <v>1000</v>
      </c>
      <c r="D281" s="68">
        <v>2779.36</v>
      </c>
      <c r="E281" s="68">
        <v>1000</v>
      </c>
      <c r="F281" s="68">
        <v>1923</v>
      </c>
      <c r="G281" s="68">
        <v>2000</v>
      </c>
      <c r="H281" s="68">
        <v>500</v>
      </c>
      <c r="I281" s="76">
        <f t="shared" si="13"/>
        <v>-0.75</v>
      </c>
    </row>
    <row r="282" spans="1:9" ht="20.100000000000001" customHeight="1" thickTop="1" thickBot="1" x14ac:dyDescent="0.25">
      <c r="A282" s="5" t="s">
        <v>239</v>
      </c>
      <c r="B282" s="5" t="s">
        <v>393</v>
      </c>
      <c r="C282" s="68">
        <v>43000</v>
      </c>
      <c r="D282" s="68">
        <v>60264.54</v>
      </c>
      <c r="E282" s="68">
        <v>55000</v>
      </c>
      <c r="F282" s="68">
        <v>52628</v>
      </c>
      <c r="G282" s="68">
        <v>60000</v>
      </c>
      <c r="H282" s="68">
        <v>65000</v>
      </c>
      <c r="I282" s="76">
        <f t="shared" si="13"/>
        <v>8.3333333333333329E-2</v>
      </c>
    </row>
    <row r="283" spans="1:9" ht="20.100000000000001" customHeight="1" thickTop="1" thickBot="1" x14ac:dyDescent="0.25">
      <c r="A283" s="5" t="s">
        <v>254</v>
      </c>
      <c r="B283" s="5" t="s">
        <v>398</v>
      </c>
      <c r="C283" s="68">
        <v>500</v>
      </c>
      <c r="D283" s="68">
        <v>0</v>
      </c>
      <c r="E283" s="68">
        <v>500</v>
      </c>
      <c r="F283" s="68"/>
      <c r="G283" s="68">
        <v>500</v>
      </c>
      <c r="H283" s="68">
        <v>500</v>
      </c>
      <c r="I283" s="76">
        <f t="shared" si="13"/>
        <v>0</v>
      </c>
    </row>
    <row r="284" spans="1:9" ht="20.100000000000001" customHeight="1" thickTop="1" thickBot="1" x14ac:dyDescent="0.25">
      <c r="A284" s="5" t="s">
        <v>240</v>
      </c>
      <c r="B284" s="5" t="s">
        <v>431</v>
      </c>
      <c r="C284" s="68">
        <v>15000</v>
      </c>
      <c r="D284" s="68">
        <v>29922.89</v>
      </c>
      <c r="E284" s="68">
        <v>15000</v>
      </c>
      <c r="F284" s="68">
        <v>18509</v>
      </c>
      <c r="G284" s="68">
        <v>15000</v>
      </c>
      <c r="H284" s="68">
        <v>16000</v>
      </c>
      <c r="I284" s="76">
        <f t="shared" si="13"/>
        <v>6.6666666666666666E-2</v>
      </c>
    </row>
    <row r="285" spans="1:9" ht="20.100000000000001" customHeight="1" thickTop="1" thickBot="1" x14ac:dyDescent="0.25">
      <c r="A285" s="5" t="s">
        <v>245</v>
      </c>
      <c r="B285" s="5" t="s">
        <v>432</v>
      </c>
      <c r="C285" s="68">
        <v>1000</v>
      </c>
      <c r="D285" s="68">
        <v>731.81</v>
      </c>
      <c r="E285" s="68">
        <v>1000</v>
      </c>
      <c r="F285" s="68">
        <v>316</v>
      </c>
      <c r="G285" s="68">
        <v>1000</v>
      </c>
      <c r="H285" s="68">
        <v>1000</v>
      </c>
      <c r="I285" s="76">
        <f t="shared" si="13"/>
        <v>0</v>
      </c>
    </row>
    <row r="286" spans="1:9" ht="20.100000000000001" customHeight="1" thickTop="1" thickBot="1" x14ac:dyDescent="0.25">
      <c r="A286" s="5" t="s">
        <v>241</v>
      </c>
      <c r="B286" s="5" t="s">
        <v>427</v>
      </c>
      <c r="C286" s="68">
        <v>2000</v>
      </c>
      <c r="D286" s="68">
        <v>951.88</v>
      </c>
      <c r="E286" s="68">
        <v>500</v>
      </c>
      <c r="F286" s="68">
        <v>699</v>
      </c>
      <c r="G286" s="68">
        <v>500</v>
      </c>
      <c r="H286" s="68">
        <v>750</v>
      </c>
      <c r="I286" s="76">
        <f t="shared" si="13"/>
        <v>0.5</v>
      </c>
    </row>
    <row r="287" spans="1:9" ht="20.100000000000001" customHeight="1" thickTop="1" thickBot="1" x14ac:dyDescent="0.25">
      <c r="A287" s="5" t="s">
        <v>243</v>
      </c>
      <c r="B287" s="5" t="s">
        <v>425</v>
      </c>
      <c r="C287" s="68">
        <v>1000</v>
      </c>
      <c r="D287" s="68">
        <v>598.76</v>
      </c>
      <c r="E287" s="68">
        <v>1000</v>
      </c>
      <c r="F287" s="68">
        <v>1034</v>
      </c>
      <c r="G287" s="68">
        <v>1000</v>
      </c>
      <c r="H287" s="68">
        <v>1500</v>
      </c>
      <c r="I287" s="76">
        <f t="shared" si="13"/>
        <v>0.5</v>
      </c>
    </row>
    <row r="288" spans="1:9" ht="20.100000000000001" customHeight="1" thickTop="1" thickBot="1" x14ac:dyDescent="0.25">
      <c r="A288" t="s">
        <v>244</v>
      </c>
      <c r="B288" s="5" t="s">
        <v>426</v>
      </c>
      <c r="C288" s="68">
        <v>500</v>
      </c>
      <c r="D288" s="68">
        <v>32.979999999999997</v>
      </c>
      <c r="E288" s="68">
        <v>500</v>
      </c>
      <c r="F288" s="68">
        <v>470</v>
      </c>
      <c r="G288" s="68">
        <v>500</v>
      </c>
      <c r="H288" s="68">
        <v>750</v>
      </c>
      <c r="I288" s="76">
        <f t="shared" si="13"/>
        <v>0.5</v>
      </c>
    </row>
    <row r="289" spans="1:13" ht="20.100000000000001" customHeight="1" thickTop="1" thickBot="1" x14ac:dyDescent="0.25">
      <c r="A289" s="5" t="s">
        <v>246</v>
      </c>
      <c r="B289" s="5" t="s">
        <v>600</v>
      </c>
      <c r="C289" s="68">
        <v>500</v>
      </c>
      <c r="D289" s="68">
        <v>20.28</v>
      </c>
      <c r="E289" s="68">
        <v>500</v>
      </c>
      <c r="F289" s="68">
        <v>621</v>
      </c>
      <c r="G289" s="68">
        <v>500</v>
      </c>
      <c r="H289" s="68">
        <v>250</v>
      </c>
      <c r="I289" s="76">
        <f t="shared" si="13"/>
        <v>-0.5</v>
      </c>
    </row>
    <row r="290" spans="1:13" ht="20.100000000000001" customHeight="1" thickTop="1" thickBot="1" x14ac:dyDescent="0.25">
      <c r="A290" s="5" t="s">
        <v>247</v>
      </c>
      <c r="B290" s="5" t="s">
        <v>428</v>
      </c>
      <c r="C290" s="68">
        <v>500</v>
      </c>
      <c r="D290" s="68">
        <v>1075.46</v>
      </c>
      <c r="E290" s="68">
        <v>1000</v>
      </c>
      <c r="F290" s="68">
        <v>717</v>
      </c>
      <c r="G290" s="68">
        <v>1000</v>
      </c>
      <c r="H290" s="68">
        <v>1000</v>
      </c>
      <c r="I290" s="76">
        <f t="shared" si="13"/>
        <v>0</v>
      </c>
    </row>
    <row r="291" spans="1:13" ht="20.100000000000001" customHeight="1" thickTop="1" thickBot="1" x14ac:dyDescent="0.25">
      <c r="A291" t="s">
        <v>248</v>
      </c>
      <c r="B291" s="5" t="s">
        <v>430</v>
      </c>
      <c r="C291" s="68">
        <v>400</v>
      </c>
      <c r="D291" s="68">
        <v>2724.94</v>
      </c>
      <c r="E291" s="68">
        <v>500</v>
      </c>
      <c r="F291" s="68">
        <v>0</v>
      </c>
      <c r="G291" s="68">
        <v>500</v>
      </c>
      <c r="H291" s="68">
        <v>500</v>
      </c>
      <c r="I291" s="76">
        <f t="shared" si="13"/>
        <v>0</v>
      </c>
    </row>
    <row r="292" spans="1:13" ht="20.100000000000001" customHeight="1" thickTop="1" thickBot="1" x14ac:dyDescent="0.25">
      <c r="A292" s="5" t="s">
        <v>249</v>
      </c>
      <c r="B292" s="5" t="s">
        <v>429</v>
      </c>
      <c r="C292" s="68">
        <v>1500</v>
      </c>
      <c r="D292" s="68">
        <v>1825.22</v>
      </c>
      <c r="E292" s="68">
        <v>1500</v>
      </c>
      <c r="F292" s="68">
        <v>1207</v>
      </c>
      <c r="G292" s="68">
        <v>1500</v>
      </c>
      <c r="H292" s="68">
        <v>2000</v>
      </c>
      <c r="I292" s="76">
        <f t="shared" si="13"/>
        <v>0.33333333333333331</v>
      </c>
      <c r="M292" s="6"/>
    </row>
    <row r="293" spans="1:13" ht="20.100000000000001" customHeight="1" thickTop="1" thickBot="1" x14ac:dyDescent="0.25">
      <c r="A293" s="5" t="s">
        <v>252</v>
      </c>
      <c r="B293" s="5" t="s">
        <v>433</v>
      </c>
      <c r="C293" s="68">
        <v>1000</v>
      </c>
      <c r="D293" s="68">
        <v>196.55</v>
      </c>
      <c r="E293" s="68">
        <v>1000</v>
      </c>
      <c r="F293" s="68">
        <v>1725</v>
      </c>
      <c r="G293" s="68">
        <v>1000</v>
      </c>
      <c r="H293" s="68">
        <v>1000</v>
      </c>
      <c r="I293" s="76">
        <f t="shared" si="13"/>
        <v>0</v>
      </c>
    </row>
    <row r="294" spans="1:13" ht="20.100000000000001" customHeight="1" thickTop="1" thickBot="1" x14ac:dyDescent="0.25">
      <c r="A294" s="5" t="s">
        <v>242</v>
      </c>
      <c r="B294" s="5" t="s">
        <v>394</v>
      </c>
      <c r="C294" s="68">
        <v>300</v>
      </c>
      <c r="D294" s="68">
        <v>0</v>
      </c>
      <c r="E294" s="68">
        <v>500</v>
      </c>
      <c r="F294" s="68">
        <v>0</v>
      </c>
      <c r="G294" s="68">
        <v>500</v>
      </c>
      <c r="H294" s="68">
        <v>500</v>
      </c>
      <c r="I294" s="76">
        <f t="shared" si="13"/>
        <v>0</v>
      </c>
    </row>
    <row r="295" spans="1:13" ht="20.100000000000001" customHeight="1" thickTop="1" thickBot="1" x14ac:dyDescent="0.25">
      <c r="A295" s="5" t="s">
        <v>256</v>
      </c>
      <c r="B295" s="5" t="s">
        <v>400</v>
      </c>
      <c r="C295" s="68">
        <v>10000</v>
      </c>
      <c r="D295" s="68">
        <v>7919.84</v>
      </c>
      <c r="E295" s="68">
        <v>11000</v>
      </c>
      <c r="F295" s="68">
        <v>12167</v>
      </c>
      <c r="G295" s="68">
        <v>10000</v>
      </c>
      <c r="H295" s="68">
        <v>10000</v>
      </c>
      <c r="I295" s="76">
        <f t="shared" si="13"/>
        <v>0</v>
      </c>
    </row>
    <row r="296" spans="1:13" ht="20.100000000000001" customHeight="1" thickTop="1" thickBot="1" x14ac:dyDescent="0.25">
      <c r="A296" s="5" t="s">
        <v>250</v>
      </c>
      <c r="B296" s="5" t="s">
        <v>395</v>
      </c>
      <c r="C296" s="68">
        <v>1200</v>
      </c>
      <c r="D296" s="68">
        <v>652.11</v>
      </c>
      <c r="E296" s="68">
        <v>1200</v>
      </c>
      <c r="F296" s="68">
        <v>898</v>
      </c>
      <c r="G296" s="68">
        <v>1000</v>
      </c>
      <c r="H296" s="68">
        <v>1000</v>
      </c>
      <c r="I296" s="76">
        <f t="shared" si="13"/>
        <v>0</v>
      </c>
    </row>
    <row r="297" spans="1:13" ht="20.25" customHeight="1" thickTop="1" thickBot="1" x14ac:dyDescent="0.25">
      <c r="A297" t="s">
        <v>251</v>
      </c>
      <c r="B297" s="5" t="s">
        <v>396</v>
      </c>
      <c r="C297" s="68">
        <v>8000</v>
      </c>
      <c r="D297" s="68">
        <v>7728.56</v>
      </c>
      <c r="E297" s="68">
        <v>9000</v>
      </c>
      <c r="F297" s="68">
        <v>8791</v>
      </c>
      <c r="G297" s="68">
        <v>9000</v>
      </c>
      <c r="H297" s="68">
        <v>10000</v>
      </c>
      <c r="I297" s="76">
        <f t="shared" si="13"/>
        <v>0.1111111111111111</v>
      </c>
    </row>
    <row r="298" spans="1:13" ht="20.100000000000001" customHeight="1" thickTop="1" thickBot="1" x14ac:dyDescent="0.25">
      <c r="A298" s="5" t="s">
        <v>253</v>
      </c>
      <c r="B298" s="5" t="s">
        <v>397</v>
      </c>
      <c r="C298" s="68">
        <v>15000</v>
      </c>
      <c r="D298" s="68">
        <v>12257.74</v>
      </c>
      <c r="E298" s="68">
        <v>10000</v>
      </c>
      <c r="F298" s="68">
        <v>9621</v>
      </c>
      <c r="G298" s="68">
        <v>10000</v>
      </c>
      <c r="H298" s="68">
        <v>10000</v>
      </c>
      <c r="I298" s="76">
        <f t="shared" si="13"/>
        <v>0</v>
      </c>
    </row>
    <row r="299" spans="1:13" ht="20.100000000000001" customHeight="1" thickTop="1" thickBot="1" x14ac:dyDescent="0.25">
      <c r="A299" s="5" t="s">
        <v>255</v>
      </c>
      <c r="B299" s="5" t="s">
        <v>399</v>
      </c>
      <c r="C299" s="70">
        <v>7000</v>
      </c>
      <c r="D299" s="70">
        <v>4163.5</v>
      </c>
      <c r="E299" s="70">
        <v>7000</v>
      </c>
      <c r="F299" s="70">
        <v>2273</v>
      </c>
      <c r="G299" s="70">
        <v>7000</v>
      </c>
      <c r="H299" s="70">
        <v>7000</v>
      </c>
      <c r="I299" s="76">
        <f t="shared" si="13"/>
        <v>0</v>
      </c>
    </row>
    <row r="300" spans="1:13" ht="20.100000000000001" customHeight="1" thickTop="1" thickBot="1" x14ac:dyDescent="0.25">
      <c r="A300" s="5" t="s">
        <v>257</v>
      </c>
      <c r="B300" s="5" t="s">
        <v>401</v>
      </c>
      <c r="C300" s="68">
        <v>1000</v>
      </c>
      <c r="D300" s="68">
        <v>671.88</v>
      </c>
      <c r="E300" s="68">
        <v>1000</v>
      </c>
      <c r="F300" s="68">
        <v>630</v>
      </c>
      <c r="G300" s="68">
        <v>1000</v>
      </c>
      <c r="H300" s="68">
        <v>1000</v>
      </c>
      <c r="I300" s="76">
        <f t="shared" si="13"/>
        <v>0</v>
      </c>
    </row>
    <row r="301" spans="1:13" ht="20.100000000000001" customHeight="1" thickTop="1" thickBot="1" x14ac:dyDescent="0.25">
      <c r="A301" s="5" t="s">
        <v>258</v>
      </c>
      <c r="B301" s="5" t="s">
        <v>402</v>
      </c>
      <c r="C301" s="68">
        <v>2000</v>
      </c>
      <c r="D301" s="68">
        <v>2000</v>
      </c>
      <c r="E301" s="68">
        <v>2000</v>
      </c>
      <c r="F301" s="68">
        <v>2034</v>
      </c>
      <c r="G301" s="68">
        <v>2500</v>
      </c>
      <c r="H301" s="68">
        <v>2600</v>
      </c>
      <c r="I301" s="76">
        <f t="shared" si="13"/>
        <v>0.04</v>
      </c>
    </row>
    <row r="302" spans="1:13" ht="20.100000000000001" customHeight="1" thickTop="1" thickBot="1" x14ac:dyDescent="0.25">
      <c r="A302" s="5" t="s">
        <v>259</v>
      </c>
      <c r="B302" s="5" t="s">
        <v>434</v>
      </c>
      <c r="C302" s="68">
        <v>1000</v>
      </c>
      <c r="D302" s="68">
        <v>707.01</v>
      </c>
      <c r="E302" s="68">
        <v>1000</v>
      </c>
      <c r="F302" s="68">
        <v>44</v>
      </c>
      <c r="G302" s="68">
        <v>1000</v>
      </c>
      <c r="H302" s="68">
        <v>1000</v>
      </c>
      <c r="I302" s="76">
        <f t="shared" si="13"/>
        <v>0</v>
      </c>
    </row>
    <row r="303" spans="1:13" ht="20.100000000000001" customHeight="1" thickTop="1" thickBot="1" x14ac:dyDescent="0.25">
      <c r="A303" s="5" t="s">
        <v>262</v>
      </c>
      <c r="B303" s="5" t="s">
        <v>435</v>
      </c>
      <c r="C303" s="68">
        <v>1000</v>
      </c>
      <c r="D303" s="68">
        <v>375.75</v>
      </c>
      <c r="E303" s="68">
        <v>1000</v>
      </c>
      <c r="F303" s="68">
        <v>0</v>
      </c>
      <c r="G303" s="68">
        <v>1000</v>
      </c>
      <c r="H303" s="68">
        <v>1000</v>
      </c>
      <c r="I303" s="76">
        <f t="shared" si="13"/>
        <v>0</v>
      </c>
    </row>
    <row r="304" spans="1:13" ht="20.100000000000001" customHeight="1" thickTop="1" thickBot="1" x14ac:dyDescent="0.25">
      <c r="A304" t="s">
        <v>260</v>
      </c>
      <c r="B304" s="5" t="s">
        <v>403</v>
      </c>
      <c r="C304" s="68">
        <v>1000</v>
      </c>
      <c r="D304" s="68">
        <v>1371.57</v>
      </c>
      <c r="E304" s="68">
        <v>2000</v>
      </c>
      <c r="F304" s="68">
        <v>4818</v>
      </c>
      <c r="G304" s="68">
        <v>2000</v>
      </c>
      <c r="H304" s="68">
        <v>5000</v>
      </c>
      <c r="I304" s="76">
        <f t="shared" si="13"/>
        <v>1.5</v>
      </c>
    </row>
    <row r="305" spans="1:12" ht="20.100000000000001" customHeight="1" thickTop="1" thickBot="1" x14ac:dyDescent="0.25">
      <c r="A305" t="s">
        <v>261</v>
      </c>
      <c r="B305" s="5" t="s">
        <v>404</v>
      </c>
      <c r="C305" s="68">
        <v>15000</v>
      </c>
      <c r="D305" s="68">
        <v>14806.31</v>
      </c>
      <c r="E305" s="68">
        <v>15000</v>
      </c>
      <c r="F305" s="68">
        <v>13986</v>
      </c>
      <c r="G305" s="68">
        <v>15000</v>
      </c>
      <c r="H305" s="68">
        <v>15000</v>
      </c>
      <c r="I305" s="76">
        <f t="shared" si="13"/>
        <v>0</v>
      </c>
    </row>
    <row r="306" spans="1:12" ht="20.100000000000001" customHeight="1" thickTop="1" thickBot="1" x14ac:dyDescent="0.25">
      <c r="A306" t="s">
        <v>263</v>
      </c>
      <c r="B306" s="5" t="s">
        <v>405</v>
      </c>
      <c r="C306" s="68">
        <v>4200</v>
      </c>
      <c r="D306" s="68">
        <v>4500</v>
      </c>
      <c r="E306" s="68">
        <v>5000</v>
      </c>
      <c r="F306" s="68">
        <v>4500</v>
      </c>
      <c r="G306" s="68">
        <v>5000</v>
      </c>
      <c r="H306" s="68">
        <v>5500</v>
      </c>
      <c r="I306" s="76">
        <f t="shared" si="13"/>
        <v>0.1</v>
      </c>
    </row>
    <row r="307" spans="1:12" ht="20.100000000000001" customHeight="1" thickTop="1" thickBot="1" x14ac:dyDescent="0.25">
      <c r="A307" s="5" t="s">
        <v>264</v>
      </c>
      <c r="B307" s="5" t="s">
        <v>406</v>
      </c>
      <c r="C307" s="68">
        <v>4000</v>
      </c>
      <c r="D307" s="68">
        <v>5194.55</v>
      </c>
      <c r="E307" s="68">
        <v>7000</v>
      </c>
      <c r="F307" s="68">
        <v>5540</v>
      </c>
      <c r="G307" s="68">
        <v>28400</v>
      </c>
      <c r="H307" s="68">
        <v>30000</v>
      </c>
      <c r="I307" s="76">
        <f t="shared" si="13"/>
        <v>5.6338028169014086E-2</v>
      </c>
    </row>
    <row r="308" spans="1:12" ht="20.100000000000001" customHeight="1" thickTop="1" thickBot="1" x14ac:dyDescent="0.25">
      <c r="A308" t="s">
        <v>265</v>
      </c>
      <c r="B308" s="5" t="s">
        <v>407</v>
      </c>
      <c r="C308" s="71">
        <v>3000</v>
      </c>
      <c r="D308" s="71">
        <v>4557.83</v>
      </c>
      <c r="E308" s="71">
        <v>4500</v>
      </c>
      <c r="F308" s="71">
        <v>3142</v>
      </c>
      <c r="G308" s="71">
        <v>4500</v>
      </c>
      <c r="H308" s="71">
        <v>4500</v>
      </c>
      <c r="I308" s="76">
        <f t="shared" si="13"/>
        <v>0</v>
      </c>
      <c r="J308" s="20"/>
      <c r="L308" s="20"/>
    </row>
    <row r="309" spans="1:12" ht="20.100000000000001" customHeight="1" thickTop="1" thickBot="1" x14ac:dyDescent="0.25">
      <c r="A309" s="5" t="s">
        <v>266</v>
      </c>
      <c r="B309" s="5" t="s">
        <v>408</v>
      </c>
      <c r="C309" s="71">
        <v>0</v>
      </c>
      <c r="D309" s="71">
        <v>0</v>
      </c>
      <c r="E309" s="71">
        <v>6500</v>
      </c>
      <c r="F309" s="71">
        <v>0</v>
      </c>
      <c r="G309" s="71">
        <v>0</v>
      </c>
      <c r="H309" s="71">
        <v>0</v>
      </c>
      <c r="I309" s="76">
        <v>0</v>
      </c>
      <c r="L309" s="20"/>
    </row>
    <row r="310" spans="1:12" ht="20.100000000000001" customHeight="1" thickTop="1" thickBot="1" x14ac:dyDescent="0.25">
      <c r="A310" s="5" t="s">
        <v>579</v>
      </c>
      <c r="B310" s="5" t="s">
        <v>578</v>
      </c>
      <c r="C310" s="71">
        <v>0</v>
      </c>
      <c r="D310" s="71">
        <v>2604.98</v>
      </c>
      <c r="E310" s="71">
        <v>10000</v>
      </c>
      <c r="F310" s="71">
        <v>3626</v>
      </c>
      <c r="G310" s="71">
        <v>10000</v>
      </c>
      <c r="H310" s="71">
        <v>10000</v>
      </c>
      <c r="I310" s="76">
        <f t="shared" si="13"/>
        <v>0</v>
      </c>
      <c r="L310" s="20"/>
    </row>
    <row r="311" spans="1:12" ht="20.100000000000001" customHeight="1" thickTop="1" thickBot="1" x14ac:dyDescent="0.25">
      <c r="A311" t="s">
        <v>267</v>
      </c>
      <c r="B311" s="5" t="s">
        <v>409</v>
      </c>
      <c r="C311" s="68">
        <v>6500</v>
      </c>
      <c r="D311" s="68">
        <v>555.20000000000005</v>
      </c>
      <c r="E311" s="68">
        <v>7500</v>
      </c>
      <c r="F311" s="68">
        <v>7325</v>
      </c>
      <c r="G311" s="68">
        <v>7500</v>
      </c>
      <c r="H311" s="68">
        <v>10000</v>
      </c>
      <c r="I311" s="76">
        <f t="shared" si="13"/>
        <v>0.33333333333333331</v>
      </c>
      <c r="L311" s="20"/>
    </row>
    <row r="312" spans="1:12" ht="20.100000000000001" customHeight="1" thickTop="1" thickBot="1" x14ac:dyDescent="0.25">
      <c r="A312" s="5" t="s">
        <v>268</v>
      </c>
      <c r="B312" s="5" t="s">
        <v>410</v>
      </c>
      <c r="C312" s="68">
        <v>140000</v>
      </c>
      <c r="D312" s="68">
        <v>107372.99</v>
      </c>
      <c r="E312" s="68">
        <v>130000</v>
      </c>
      <c r="F312" s="68">
        <v>103475</v>
      </c>
      <c r="G312" s="68">
        <v>120000</v>
      </c>
      <c r="H312" s="68">
        <v>120000</v>
      </c>
      <c r="I312" s="76">
        <f t="shared" si="13"/>
        <v>0</v>
      </c>
      <c r="L312" s="20"/>
    </row>
    <row r="313" spans="1:12" ht="20.100000000000001" customHeight="1" thickTop="1" thickBot="1" x14ac:dyDescent="0.25">
      <c r="A313" t="s">
        <v>269</v>
      </c>
      <c r="B313" s="5" t="s">
        <v>411</v>
      </c>
      <c r="C313" s="68">
        <v>95000</v>
      </c>
      <c r="D313" s="68">
        <v>94722.98</v>
      </c>
      <c r="E313" s="68">
        <v>100000</v>
      </c>
      <c r="F313" s="68">
        <v>79900</v>
      </c>
      <c r="G313" s="68">
        <v>100000</v>
      </c>
      <c r="H313" s="68">
        <v>100000</v>
      </c>
      <c r="I313" s="76">
        <f t="shared" si="13"/>
        <v>0</v>
      </c>
      <c r="J313" s="20"/>
    </row>
    <row r="314" spans="1:12" ht="20.100000000000001" customHeight="1" thickTop="1" thickBot="1" x14ac:dyDescent="0.25">
      <c r="A314" t="s">
        <v>270</v>
      </c>
      <c r="B314" s="5" t="s">
        <v>412</v>
      </c>
      <c r="C314" s="68">
        <v>40000</v>
      </c>
      <c r="D314" s="68">
        <v>43849</v>
      </c>
      <c r="E314" s="68">
        <v>40000</v>
      </c>
      <c r="F314" s="68">
        <v>15796</v>
      </c>
      <c r="G314" s="68">
        <v>40000</v>
      </c>
      <c r="H314" s="68">
        <v>35000</v>
      </c>
      <c r="I314" s="76">
        <f t="shared" si="13"/>
        <v>-0.125</v>
      </c>
    </row>
    <row r="315" spans="1:12" ht="20.100000000000001" customHeight="1" thickTop="1" thickBot="1" x14ac:dyDescent="0.25">
      <c r="A315" t="s">
        <v>271</v>
      </c>
      <c r="B315" s="5" t="s">
        <v>413</v>
      </c>
      <c r="C315" s="68">
        <v>294000</v>
      </c>
      <c r="D315" s="68">
        <v>284350.87</v>
      </c>
      <c r="E315" s="68">
        <v>325000</v>
      </c>
      <c r="F315" s="68">
        <v>271425</v>
      </c>
      <c r="G315" s="68">
        <v>295000</v>
      </c>
      <c r="H315" s="68">
        <v>300000</v>
      </c>
      <c r="I315" s="76">
        <f t="shared" si="13"/>
        <v>1.6949152542372881E-2</v>
      </c>
      <c r="J315" s="20"/>
    </row>
    <row r="316" spans="1:12" ht="20.100000000000001" customHeight="1" thickTop="1" thickBot="1" x14ac:dyDescent="0.25">
      <c r="A316" s="5" t="s">
        <v>272</v>
      </c>
      <c r="B316" s="5" t="s">
        <v>414</v>
      </c>
      <c r="C316" s="68">
        <v>120000</v>
      </c>
      <c r="D316" s="68">
        <v>98014.38</v>
      </c>
      <c r="E316" s="68">
        <v>140000</v>
      </c>
      <c r="F316" s="68">
        <v>86756</v>
      </c>
      <c r="G316" s="68">
        <v>140000</v>
      </c>
      <c r="H316" s="68">
        <v>140000</v>
      </c>
      <c r="I316" s="76">
        <f t="shared" si="13"/>
        <v>0</v>
      </c>
      <c r="J316" s="20"/>
    </row>
    <row r="317" spans="1:12" ht="20.100000000000001" customHeight="1" thickTop="1" thickBot="1" x14ac:dyDescent="0.25">
      <c r="A317" s="5" t="s">
        <v>273</v>
      </c>
      <c r="B317" s="5" t="s">
        <v>436</v>
      </c>
      <c r="C317" s="68">
        <v>43200</v>
      </c>
      <c r="D317" s="68">
        <v>43200</v>
      </c>
      <c r="E317" s="68">
        <v>43200</v>
      </c>
      <c r="F317" s="68">
        <v>43200</v>
      </c>
      <c r="G317" s="68">
        <v>43200</v>
      </c>
      <c r="H317" s="68">
        <v>43200</v>
      </c>
      <c r="I317" s="76">
        <f t="shared" si="13"/>
        <v>0</v>
      </c>
      <c r="J317" s="20"/>
    </row>
    <row r="318" spans="1:12" ht="20.100000000000001" customHeight="1" thickTop="1" thickBot="1" x14ac:dyDescent="0.25">
      <c r="A318" s="5" t="s">
        <v>274</v>
      </c>
      <c r="B318" s="5" t="s">
        <v>415</v>
      </c>
      <c r="C318" s="68">
        <v>17387</v>
      </c>
      <c r="D318" s="68">
        <v>17387.46</v>
      </c>
      <c r="E318" s="68">
        <v>15761</v>
      </c>
      <c r="F318" s="68">
        <v>15761</v>
      </c>
      <c r="G318" s="68">
        <v>14068</v>
      </c>
      <c r="H318" s="68">
        <v>12312</v>
      </c>
      <c r="I318" s="76">
        <f t="shared" si="13"/>
        <v>-0.12482229172590276</v>
      </c>
    </row>
    <row r="319" spans="1:12" ht="20.100000000000001" customHeight="1" thickTop="1" thickBot="1" x14ac:dyDescent="0.25">
      <c r="A319" s="5" t="s">
        <v>275</v>
      </c>
      <c r="B319" s="5" t="s">
        <v>416</v>
      </c>
      <c r="C319" s="68">
        <v>7046</v>
      </c>
      <c r="D319" s="68">
        <v>7046.27</v>
      </c>
      <c r="E319" s="68">
        <v>7046</v>
      </c>
      <c r="F319" s="68">
        <v>7046</v>
      </c>
      <c r="G319" s="68">
        <v>7046</v>
      </c>
      <c r="H319" s="68">
        <v>7046</v>
      </c>
      <c r="I319" s="76">
        <f t="shared" si="13"/>
        <v>0</v>
      </c>
    </row>
    <row r="320" spans="1:12" ht="20.100000000000001" customHeight="1" thickTop="1" thickBot="1" x14ac:dyDescent="0.25">
      <c r="A320" s="5" t="s">
        <v>276</v>
      </c>
      <c r="B320" s="5" t="s">
        <v>417</v>
      </c>
      <c r="C320" s="68">
        <v>30000</v>
      </c>
      <c r="D320" s="68">
        <v>30000</v>
      </c>
      <c r="E320" s="68">
        <v>30000</v>
      </c>
      <c r="F320" s="68">
        <v>30000</v>
      </c>
      <c r="G320" s="68">
        <v>0</v>
      </c>
      <c r="H320" s="68">
        <v>0</v>
      </c>
      <c r="I320" s="76">
        <v>0</v>
      </c>
    </row>
    <row r="321" spans="1:9" ht="20.100000000000001" customHeight="1" thickTop="1" thickBot="1" x14ac:dyDescent="0.25">
      <c r="A321" s="5" t="s">
        <v>277</v>
      </c>
      <c r="B321" s="5" t="s">
        <v>418</v>
      </c>
      <c r="C321" s="68">
        <v>553</v>
      </c>
      <c r="D321" s="68">
        <v>1051.51</v>
      </c>
      <c r="E321" s="68">
        <v>553</v>
      </c>
      <c r="F321" s="68">
        <v>656</v>
      </c>
      <c r="G321" s="68">
        <v>0</v>
      </c>
      <c r="H321" s="68">
        <v>0</v>
      </c>
      <c r="I321" s="76">
        <v>0</v>
      </c>
    </row>
    <row r="322" spans="1:9" ht="20.100000000000001" customHeight="1" thickTop="1" thickBot="1" x14ac:dyDescent="0.25">
      <c r="A322" s="5" t="s">
        <v>278</v>
      </c>
      <c r="B322" s="5" t="s">
        <v>554</v>
      </c>
      <c r="C322" s="68">
        <v>26500</v>
      </c>
      <c r="D322" s="68">
        <v>26500</v>
      </c>
      <c r="E322" s="68">
        <v>24000</v>
      </c>
      <c r="F322" s="68">
        <v>24067</v>
      </c>
      <c r="G322" s="68">
        <v>0</v>
      </c>
      <c r="H322" s="68">
        <v>0</v>
      </c>
      <c r="I322" s="76">
        <v>0</v>
      </c>
    </row>
    <row r="323" spans="1:9" ht="20.100000000000001" customHeight="1" thickTop="1" thickBot="1" x14ac:dyDescent="0.25">
      <c r="A323" s="5" t="s">
        <v>279</v>
      </c>
      <c r="B323" s="5" t="s">
        <v>555</v>
      </c>
      <c r="C323" s="68">
        <v>929</v>
      </c>
      <c r="D323" s="68">
        <v>885.05</v>
      </c>
      <c r="E323" s="68">
        <v>442</v>
      </c>
      <c r="F323" s="68">
        <v>463</v>
      </c>
      <c r="G323" s="68">
        <v>0</v>
      </c>
      <c r="H323" s="68">
        <v>0</v>
      </c>
      <c r="I323" s="76">
        <v>0</v>
      </c>
    </row>
    <row r="324" spans="1:9" ht="20.100000000000001" customHeight="1" thickTop="1" thickBot="1" x14ac:dyDescent="0.25">
      <c r="A324" s="5" t="s">
        <v>610</v>
      </c>
      <c r="B324" s="5" t="s">
        <v>552</v>
      </c>
      <c r="C324" s="72">
        <v>26920</v>
      </c>
      <c r="D324" s="72">
        <v>26920.400000000001</v>
      </c>
      <c r="E324" s="72">
        <v>26920</v>
      </c>
      <c r="F324" s="72">
        <v>26920</v>
      </c>
      <c r="G324" s="72">
        <v>1920</v>
      </c>
      <c r="H324" s="72">
        <v>0</v>
      </c>
      <c r="I324" s="76">
        <f t="shared" si="13"/>
        <v>-1</v>
      </c>
    </row>
    <row r="325" spans="1:9" ht="20.100000000000001" customHeight="1" thickTop="1" thickBot="1" x14ac:dyDescent="0.25">
      <c r="A325" s="5" t="s">
        <v>280</v>
      </c>
      <c r="B325" s="5" t="s">
        <v>553</v>
      </c>
      <c r="C325" s="72">
        <v>1065</v>
      </c>
      <c r="D325" s="72">
        <v>1014.45</v>
      </c>
      <c r="E325" s="72">
        <v>552</v>
      </c>
      <c r="F325" s="72">
        <v>570</v>
      </c>
      <c r="G325" s="72">
        <v>37</v>
      </c>
      <c r="H325" s="72">
        <v>0</v>
      </c>
      <c r="I325" s="76">
        <f t="shared" si="13"/>
        <v>-1</v>
      </c>
    </row>
    <row r="326" spans="1:9" ht="20.100000000000001" customHeight="1" thickTop="1" thickBot="1" x14ac:dyDescent="0.25">
      <c r="A326" s="5" t="s">
        <v>570</v>
      </c>
      <c r="B326" s="5" t="s">
        <v>512</v>
      </c>
      <c r="C326" s="72">
        <v>157500</v>
      </c>
      <c r="D326" s="72">
        <v>172838</v>
      </c>
      <c r="E326" s="72">
        <v>0</v>
      </c>
      <c r="F326" s="72">
        <v>0</v>
      </c>
      <c r="G326" s="72">
        <v>0</v>
      </c>
      <c r="H326" s="72">
        <v>0</v>
      </c>
      <c r="I326" s="76">
        <v>0</v>
      </c>
    </row>
    <row r="327" spans="1:9" ht="20.100000000000001" customHeight="1" thickTop="1" thickBot="1" x14ac:dyDescent="0.25">
      <c r="A327" s="5" t="s">
        <v>531</v>
      </c>
      <c r="B327" s="5" t="s">
        <v>515</v>
      </c>
      <c r="C327" s="72">
        <v>17500</v>
      </c>
      <c r="D327" s="72">
        <v>17500</v>
      </c>
      <c r="E327" s="72">
        <v>0</v>
      </c>
      <c r="F327" s="72">
        <v>0</v>
      </c>
      <c r="G327" s="72">
        <v>0</v>
      </c>
      <c r="H327" s="72">
        <v>0</v>
      </c>
      <c r="I327" s="76">
        <v>0</v>
      </c>
    </row>
    <row r="328" spans="1:9" ht="20.100000000000001" customHeight="1" thickTop="1" thickBot="1" x14ac:dyDescent="0.25">
      <c r="A328" s="5" t="s">
        <v>571</v>
      </c>
      <c r="B328" s="5" t="s">
        <v>569</v>
      </c>
      <c r="C328" s="72">
        <v>117000</v>
      </c>
      <c r="D328" s="72">
        <v>94744</v>
      </c>
      <c r="E328" s="72">
        <v>0</v>
      </c>
      <c r="F328" s="72">
        <v>0</v>
      </c>
      <c r="G328" s="72">
        <v>0</v>
      </c>
      <c r="H328" s="72">
        <v>0</v>
      </c>
      <c r="I328" s="76">
        <v>0</v>
      </c>
    </row>
    <row r="329" spans="1:9" ht="20.100000000000001" customHeight="1" thickTop="1" thickBot="1" x14ac:dyDescent="0.25">
      <c r="A329" s="5" t="s">
        <v>532</v>
      </c>
      <c r="B329" s="5" t="s">
        <v>515</v>
      </c>
      <c r="C329" s="72">
        <v>13000</v>
      </c>
      <c r="D329" s="72">
        <v>13000</v>
      </c>
      <c r="E329" s="72">
        <v>0</v>
      </c>
      <c r="F329" s="72">
        <v>0</v>
      </c>
      <c r="G329" s="72">
        <v>0</v>
      </c>
      <c r="H329" s="72">
        <v>0</v>
      </c>
      <c r="I329" s="76">
        <v>0</v>
      </c>
    </row>
    <row r="330" spans="1:9" ht="20.100000000000001" customHeight="1" thickTop="1" thickBot="1" x14ac:dyDescent="0.25">
      <c r="A330" s="5" t="s">
        <v>572</v>
      </c>
      <c r="B330" s="5" t="s">
        <v>568</v>
      </c>
      <c r="C330" s="72">
        <v>191250</v>
      </c>
      <c r="D330" s="72">
        <v>175174</v>
      </c>
      <c r="E330" s="72">
        <v>0</v>
      </c>
      <c r="F330" s="72">
        <v>0</v>
      </c>
      <c r="G330" s="72">
        <v>0</v>
      </c>
      <c r="H330" s="72">
        <v>0</v>
      </c>
      <c r="I330" s="76">
        <v>0</v>
      </c>
    </row>
    <row r="331" spans="1:9" ht="20.100000000000001" customHeight="1" thickTop="1" thickBot="1" x14ac:dyDescent="0.25">
      <c r="A331" s="5" t="s">
        <v>533</v>
      </c>
      <c r="B331" s="5" t="s">
        <v>515</v>
      </c>
      <c r="C331" s="72">
        <v>33750</v>
      </c>
      <c r="D331" s="72">
        <v>33750</v>
      </c>
      <c r="E331" s="72">
        <v>0</v>
      </c>
      <c r="F331" s="72">
        <v>0</v>
      </c>
      <c r="G331" s="72">
        <v>0</v>
      </c>
      <c r="H331" s="72">
        <v>0</v>
      </c>
      <c r="I331" s="76">
        <v>0</v>
      </c>
    </row>
    <row r="332" spans="1:9" ht="14.25" thickTop="1" thickBot="1" x14ac:dyDescent="0.25">
      <c r="A332" s="5" t="s">
        <v>281</v>
      </c>
      <c r="B332" s="5" t="s">
        <v>437</v>
      </c>
      <c r="C332" s="68">
        <v>25000</v>
      </c>
      <c r="D332" s="68">
        <v>25000</v>
      </c>
      <c r="E332" s="68">
        <v>50000</v>
      </c>
      <c r="F332" s="68">
        <v>50000</v>
      </c>
      <c r="G332" s="68">
        <v>218000</v>
      </c>
      <c r="H332" s="68">
        <v>260000</v>
      </c>
      <c r="I332" s="76">
        <f t="shared" ref="I332:I339" si="14">(H332-G332)/G332</f>
        <v>0.19266055045871561</v>
      </c>
    </row>
    <row r="333" spans="1:9" ht="14.25" thickTop="1" thickBot="1" x14ac:dyDescent="0.25">
      <c r="A333" s="5" t="s">
        <v>282</v>
      </c>
      <c r="B333" s="5" t="s">
        <v>438</v>
      </c>
      <c r="C333" s="68">
        <v>37000</v>
      </c>
      <c r="D333" s="68">
        <v>37000</v>
      </c>
      <c r="E333" s="68">
        <v>37000</v>
      </c>
      <c r="F333" s="68">
        <v>37000</v>
      </c>
      <c r="G333" s="68">
        <v>55000</v>
      </c>
      <c r="H333" s="68">
        <v>55000</v>
      </c>
      <c r="I333" s="76">
        <f t="shared" si="14"/>
        <v>0</v>
      </c>
    </row>
    <row r="334" spans="1:9" ht="14.25" thickTop="1" thickBot="1" x14ac:dyDescent="0.25">
      <c r="A334" s="5" t="s">
        <v>283</v>
      </c>
      <c r="B334" s="5" t="s">
        <v>439</v>
      </c>
      <c r="C334" s="68">
        <v>5000</v>
      </c>
      <c r="D334" s="68">
        <v>5000</v>
      </c>
      <c r="E334" s="68">
        <v>15000</v>
      </c>
      <c r="F334" s="68">
        <v>15000</v>
      </c>
      <c r="G334" s="68">
        <v>11000</v>
      </c>
      <c r="H334" s="68">
        <v>10000</v>
      </c>
      <c r="I334" s="76">
        <f t="shared" si="14"/>
        <v>-9.0909090909090912E-2</v>
      </c>
    </row>
    <row r="335" spans="1:9" ht="14.25" thickTop="1" thickBot="1" x14ac:dyDescent="0.25">
      <c r="A335" s="5" t="s">
        <v>284</v>
      </c>
      <c r="B335" s="5" t="s">
        <v>564</v>
      </c>
      <c r="C335" s="68">
        <v>30000</v>
      </c>
      <c r="D335" s="68">
        <v>30000</v>
      </c>
      <c r="E335" s="68">
        <v>25000</v>
      </c>
      <c r="F335" s="68">
        <v>25000</v>
      </c>
      <c r="G335" s="68">
        <v>0</v>
      </c>
      <c r="H335" s="68">
        <v>0</v>
      </c>
      <c r="I335" s="76">
        <v>0</v>
      </c>
    </row>
    <row r="336" spans="1:9" ht="14.25" thickTop="1" thickBot="1" x14ac:dyDescent="0.25">
      <c r="A336" s="5" t="s">
        <v>640</v>
      </c>
      <c r="B336" s="5" t="s">
        <v>620</v>
      </c>
      <c r="C336" s="68">
        <v>0</v>
      </c>
      <c r="D336" s="68">
        <v>0</v>
      </c>
      <c r="E336" s="68">
        <v>0</v>
      </c>
      <c r="F336" s="68">
        <v>0</v>
      </c>
      <c r="G336" s="68">
        <v>25000</v>
      </c>
      <c r="H336" s="68">
        <v>0</v>
      </c>
      <c r="I336" s="76">
        <f t="shared" si="14"/>
        <v>-1</v>
      </c>
    </row>
    <row r="337" spans="1:9" ht="14.25" thickTop="1" thickBot="1" x14ac:dyDescent="0.25">
      <c r="A337" s="53"/>
      <c r="B337" s="13" t="s">
        <v>17</v>
      </c>
      <c r="C337" s="73">
        <f t="shared" ref="C337:H337" si="15">SUM(C256:C336)</f>
        <v>2244176.2510000002</v>
      </c>
      <c r="D337" s="73">
        <f t="shared" si="15"/>
        <v>2194417.3999999994</v>
      </c>
      <c r="E337" s="73">
        <f t="shared" si="15"/>
        <v>1854545.6400000001</v>
      </c>
      <c r="F337" s="73">
        <f t="shared" si="15"/>
        <v>1673248</v>
      </c>
      <c r="G337" s="73">
        <f t="shared" si="15"/>
        <v>1965945.2</v>
      </c>
      <c r="H337" s="73">
        <f t="shared" si="15"/>
        <v>2064995</v>
      </c>
      <c r="I337" s="76">
        <f t="shared" si="14"/>
        <v>5.0382787882388605E-2</v>
      </c>
    </row>
    <row r="338" spans="1:9" ht="14.25" thickTop="1" thickBot="1" x14ac:dyDescent="0.25">
      <c r="A338" s="5"/>
      <c r="B338" s="5"/>
      <c r="C338" s="14"/>
      <c r="D338" s="14"/>
      <c r="E338" s="14"/>
      <c r="F338" s="14"/>
      <c r="G338" s="14"/>
      <c r="H338" s="51"/>
      <c r="I338" s="76"/>
    </row>
    <row r="339" spans="1:9" ht="16.5" thickTop="1" thickBot="1" x14ac:dyDescent="0.3">
      <c r="A339" s="50"/>
      <c r="B339" s="15" t="s">
        <v>9</v>
      </c>
      <c r="C339" s="47">
        <f t="shared" ref="C339:H339" si="16">+C337+C253</f>
        <v>5096846.9639999997</v>
      </c>
      <c r="D339" s="47">
        <f t="shared" si="16"/>
        <v>4518524.9499999993</v>
      </c>
      <c r="E339" s="47">
        <f t="shared" si="16"/>
        <v>4608734.4499999993</v>
      </c>
      <c r="F339" s="47">
        <f t="shared" si="16"/>
        <v>4259602.1100000003</v>
      </c>
      <c r="G339" s="47">
        <f t="shared" si="16"/>
        <v>4915898.05</v>
      </c>
      <c r="H339" s="47">
        <f t="shared" si="16"/>
        <v>5341773.4000000004</v>
      </c>
      <c r="I339" s="76">
        <f t="shared" si="14"/>
        <v>8.6632258372404722E-2</v>
      </c>
    </row>
    <row r="340" spans="1:9" ht="15.75" thickTop="1" x14ac:dyDescent="0.25">
      <c r="C340" s="48"/>
      <c r="D340" s="48"/>
      <c r="E340" s="48"/>
      <c r="F340" s="48"/>
      <c r="G340" s="48"/>
      <c r="H340" s="48"/>
      <c r="I340" s="114"/>
    </row>
  </sheetData>
  <sheetProtection selectLockedCells="1"/>
  <phoneticPr fontId="3" type="noConversion"/>
  <pageMargins left="0.25" right="0.25" top="1" bottom="0.5" header="0.5" footer="0.5"/>
  <pageSetup scale="60" fitToWidth="0" fitToHeight="0" orientation="portrait" r:id="rId1"/>
  <headerFooter alignWithMargins="0">
    <oddHeader xml:space="preserve">&amp;CTown of Richmond
FY26 Budget Expenses 
Draft as of 10/15/24
</oddHeader>
  </headerFooter>
  <rowBreaks count="6" manualBreakCount="6">
    <brk id="56" max="8" man="1"/>
    <brk id="87" max="8" man="1"/>
    <brk id="130" max="8" man="1"/>
    <brk id="188" max="8" man="1"/>
    <brk id="213" max="8" man="1"/>
    <brk id="254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1AEDA-8C45-47C1-8A5F-CF4DB4691A07}">
  <sheetPr>
    <pageSetUpPr fitToPage="1"/>
  </sheetPr>
  <dimension ref="A1:V282"/>
  <sheetViews>
    <sheetView view="pageBreakPreview" zoomScaleNormal="100" zoomScaleSheetLayoutView="100" workbookViewId="0">
      <pane xSplit="2" ySplit="2" topLeftCell="C54" activePane="bottomRight" state="frozen"/>
      <selection pane="topRight" activeCell="B1" sqref="B1"/>
      <selection pane="bottomLeft" activeCell="A3" sqref="A3"/>
      <selection pane="bottomRight" activeCell="D50" sqref="D50"/>
    </sheetView>
  </sheetViews>
  <sheetFormatPr defaultColWidth="8.85546875" defaultRowHeight="12.75" x14ac:dyDescent="0.2"/>
  <cols>
    <col min="1" max="1" width="14.28515625" style="21" customWidth="1"/>
    <col min="2" max="2" width="55.140625" style="21" customWidth="1"/>
    <col min="3" max="3" width="17.28515625" style="97" customWidth="1"/>
    <col min="4" max="4" width="21.140625" style="112" customWidth="1"/>
    <col min="5" max="8" width="17.28515625" style="97" customWidth="1"/>
    <col min="9" max="10" width="17.28515625" style="21" customWidth="1"/>
    <col min="11" max="11" width="26.28515625" style="21" customWidth="1"/>
    <col min="12" max="12" width="15.5703125" style="21" customWidth="1"/>
    <col min="13" max="13" width="27.5703125" style="21" customWidth="1"/>
    <col min="14" max="14" width="22.85546875" style="21" customWidth="1"/>
    <col min="15" max="15" width="27.28515625" style="21" customWidth="1"/>
    <col min="16" max="16" width="29" style="21" customWidth="1"/>
    <col min="17" max="17" width="15.85546875" style="21" customWidth="1"/>
    <col min="18" max="18" width="3" style="21" customWidth="1"/>
    <col min="19" max="19" width="8.85546875" style="21"/>
    <col min="20" max="20" width="12.85546875" style="21" bestFit="1" customWidth="1"/>
    <col min="21" max="16384" width="8.85546875" style="21"/>
  </cols>
  <sheetData>
    <row r="1" spans="1:22" s="9" customFormat="1" ht="30" customHeight="1" thickBot="1" x14ac:dyDescent="0.25">
      <c r="A1" s="7" t="s">
        <v>48</v>
      </c>
      <c r="B1" s="7" t="s">
        <v>19</v>
      </c>
      <c r="C1" s="95" t="s">
        <v>45</v>
      </c>
      <c r="D1" s="111" t="s">
        <v>582</v>
      </c>
      <c r="E1" s="96" t="s">
        <v>556</v>
      </c>
      <c r="F1" s="96" t="s">
        <v>656</v>
      </c>
      <c r="G1" s="96" t="s">
        <v>588</v>
      </c>
      <c r="H1" s="96" t="s">
        <v>653</v>
      </c>
      <c r="I1" s="8" t="s">
        <v>601</v>
      </c>
      <c r="J1" s="158"/>
      <c r="K1"/>
      <c r="L1"/>
      <c r="M1"/>
      <c r="N1"/>
      <c r="O1"/>
      <c r="P1"/>
      <c r="Q1"/>
    </row>
    <row r="2" spans="1:22" customFormat="1" ht="13.5" customHeight="1" thickBot="1" x14ac:dyDescent="0.25">
      <c r="A2" s="5"/>
      <c r="B2" s="5" t="s">
        <v>26</v>
      </c>
      <c r="C2" s="97"/>
      <c r="D2" s="113"/>
      <c r="E2" s="98"/>
      <c r="F2" s="98"/>
      <c r="G2" s="98"/>
      <c r="H2" s="98"/>
      <c r="K2" s="159" t="s">
        <v>671</v>
      </c>
      <c r="L2" s="160"/>
      <c r="M2" s="160"/>
      <c r="N2" s="160"/>
      <c r="O2" s="160"/>
      <c r="P2" s="160"/>
      <c r="Q2" s="161"/>
    </row>
    <row r="3" spans="1:22" customFormat="1" ht="16.5" customHeight="1" x14ac:dyDescent="0.25">
      <c r="A3" s="5" t="s">
        <v>467</v>
      </c>
      <c r="B3" s="5" t="s">
        <v>468</v>
      </c>
      <c r="C3" s="99">
        <f>'FY26 Expense'!C253-SUM('FY26 Revenue'!C4:C47)</f>
        <v>1811013.463</v>
      </c>
      <c r="D3" s="112">
        <v>1823082</v>
      </c>
      <c r="E3" s="99">
        <f>'FY26 Expense'!E253-SUM('FY26 Revenue'!E4:E47)</f>
        <v>2410419.7799999998</v>
      </c>
      <c r="F3" s="99">
        <v>2416181</v>
      </c>
      <c r="G3" s="99">
        <f>'FY26 Expense'!G253-SUM('FY26 Revenue'!G4:G47)</f>
        <v>2080526.07</v>
      </c>
      <c r="H3" s="99">
        <f>'FY26 Expense'!H253-SUM('FY26 Revenue'!H4:H47)</f>
        <v>2877265.87</v>
      </c>
      <c r="I3" s="76">
        <f>(H3-G3)/G3</f>
        <v>0.38295112543338622</v>
      </c>
      <c r="J3" s="76"/>
      <c r="K3" s="39"/>
      <c r="Q3" s="54"/>
      <c r="R3" s="22"/>
    </row>
    <row r="4" spans="1:22" customFormat="1" x14ac:dyDescent="0.2">
      <c r="A4" s="5" t="s">
        <v>469</v>
      </c>
      <c r="B4" s="5" t="s">
        <v>480</v>
      </c>
      <c r="C4" s="97">
        <v>10000</v>
      </c>
      <c r="D4" s="112">
        <v>10011.129999999999</v>
      </c>
      <c r="E4" s="97">
        <v>10000</v>
      </c>
      <c r="F4" s="97">
        <v>9319</v>
      </c>
      <c r="G4" s="97">
        <v>10000</v>
      </c>
      <c r="H4" s="97">
        <v>10000</v>
      </c>
      <c r="I4" s="76">
        <f t="shared" ref="I4:I63" si="0">(H4-G4)/G4</f>
        <v>0</v>
      </c>
      <c r="J4" s="76"/>
      <c r="K4" s="40"/>
      <c r="L4" s="23"/>
      <c r="M4" s="80" t="s">
        <v>670</v>
      </c>
      <c r="N4" s="81" t="s">
        <v>8</v>
      </c>
      <c r="O4" s="81" t="s">
        <v>42</v>
      </c>
      <c r="P4" s="23"/>
      <c r="Q4" s="55"/>
    </row>
    <row r="5" spans="1:22" customFormat="1" x14ac:dyDescent="0.2">
      <c r="A5" s="5" t="s">
        <v>470</v>
      </c>
      <c r="B5" s="5" t="s">
        <v>481</v>
      </c>
      <c r="C5" s="97">
        <v>7000</v>
      </c>
      <c r="D5" s="112">
        <v>1231.6099999999999</v>
      </c>
      <c r="E5" s="97">
        <v>10000</v>
      </c>
      <c r="F5" s="97">
        <v>3863</v>
      </c>
      <c r="G5" s="97">
        <v>10000</v>
      </c>
      <c r="H5" s="97">
        <v>5000</v>
      </c>
      <c r="I5" s="76">
        <f t="shared" si="0"/>
        <v>-0.5</v>
      </c>
      <c r="J5" s="76"/>
      <c r="K5" s="82" t="s">
        <v>5</v>
      </c>
      <c r="L5" s="31"/>
      <c r="M5" s="23"/>
      <c r="N5" s="23"/>
      <c r="O5" s="23"/>
      <c r="P5" s="23"/>
      <c r="Q5" s="55"/>
      <c r="R5" s="23"/>
    </row>
    <row r="6" spans="1:22" customFormat="1" x14ac:dyDescent="0.2">
      <c r="A6" s="5" t="s">
        <v>471</v>
      </c>
      <c r="B6" s="5" t="s">
        <v>482</v>
      </c>
      <c r="C6" s="97">
        <v>8000</v>
      </c>
      <c r="D6" s="112">
        <v>8985.6</v>
      </c>
      <c r="E6" s="97">
        <v>10000</v>
      </c>
      <c r="F6" s="97">
        <v>7977</v>
      </c>
      <c r="G6" s="97">
        <v>10000</v>
      </c>
      <c r="H6" s="97">
        <v>9000</v>
      </c>
      <c r="I6" s="76">
        <f t="shared" si="0"/>
        <v>-0.1</v>
      </c>
      <c r="J6" s="76"/>
      <c r="K6" s="78" t="s">
        <v>649</v>
      </c>
      <c r="L6" s="79"/>
      <c r="M6" s="24">
        <v>7935922</v>
      </c>
      <c r="N6" s="24">
        <v>3930471</v>
      </c>
      <c r="O6" s="83">
        <v>0.49530000000000002</v>
      </c>
      <c r="P6" s="23" t="s">
        <v>7</v>
      </c>
      <c r="Q6" s="55"/>
      <c r="R6" s="23"/>
    </row>
    <row r="7" spans="1:22" customFormat="1" ht="13.5" thickBot="1" x14ac:dyDescent="0.25">
      <c r="A7" s="5" t="s">
        <v>472</v>
      </c>
      <c r="B7" s="5" t="s">
        <v>483</v>
      </c>
      <c r="C7" s="97">
        <v>16199.25</v>
      </c>
      <c r="D7" s="112">
        <v>4941.53</v>
      </c>
      <c r="E7" s="97">
        <v>15187.37</v>
      </c>
      <c r="F7" s="97">
        <v>17419</v>
      </c>
      <c r="G7" s="97">
        <v>17081.78</v>
      </c>
      <c r="H7" s="97">
        <v>19860.53</v>
      </c>
      <c r="I7" s="76">
        <f t="shared" si="0"/>
        <v>0.16267332795528336</v>
      </c>
      <c r="J7" s="76"/>
      <c r="K7" s="40"/>
      <c r="L7" s="23"/>
      <c r="M7" s="84"/>
      <c r="N7" s="56"/>
      <c r="O7" s="85">
        <v>1.6000000000000001E-3</v>
      </c>
      <c r="P7" s="57" t="s">
        <v>34</v>
      </c>
      <c r="Q7" s="58"/>
      <c r="R7" s="23"/>
    </row>
    <row r="8" spans="1:22" customFormat="1" x14ac:dyDescent="0.2">
      <c r="A8" s="5" t="s">
        <v>473</v>
      </c>
      <c r="B8" s="5" t="s">
        <v>484</v>
      </c>
      <c r="C8" s="100">
        <v>4879</v>
      </c>
      <c r="D8" s="116">
        <v>4941.53</v>
      </c>
      <c r="E8" s="100">
        <v>4941.53</v>
      </c>
      <c r="F8" s="100">
        <v>4942</v>
      </c>
      <c r="G8" s="100">
        <v>5000</v>
      </c>
      <c r="H8" s="100">
        <v>5000</v>
      </c>
      <c r="I8" s="76">
        <f t="shared" si="0"/>
        <v>0</v>
      </c>
      <c r="J8" s="76"/>
      <c r="K8" s="39"/>
      <c r="N8" s="28"/>
      <c r="O8" s="86">
        <f>SUM(O6:O7)</f>
        <v>0.49690000000000001</v>
      </c>
      <c r="P8" s="23" t="s">
        <v>639</v>
      </c>
      <c r="Q8" s="55"/>
      <c r="R8" s="23"/>
    </row>
    <row r="9" spans="1:22" customFormat="1" x14ac:dyDescent="0.2">
      <c r="A9" s="5" t="s">
        <v>474</v>
      </c>
      <c r="B9" s="5" t="s">
        <v>485</v>
      </c>
      <c r="C9" s="101">
        <v>15000</v>
      </c>
      <c r="D9" s="117">
        <v>15002.5</v>
      </c>
      <c r="E9" s="101">
        <v>15000</v>
      </c>
      <c r="F9" s="101">
        <v>15079</v>
      </c>
      <c r="G9" s="101">
        <v>15000</v>
      </c>
      <c r="H9" s="101">
        <v>15000</v>
      </c>
      <c r="I9" s="76">
        <f t="shared" si="0"/>
        <v>0</v>
      </c>
      <c r="J9" s="76"/>
      <c r="K9" s="39"/>
      <c r="M9" s="5"/>
      <c r="O9" s="2"/>
      <c r="Q9" s="54"/>
      <c r="R9" s="23"/>
      <c r="T9" s="25"/>
    </row>
    <row r="10" spans="1:22" customFormat="1" x14ac:dyDescent="0.2">
      <c r="A10" s="5" t="s">
        <v>475</v>
      </c>
      <c r="B10" s="5" t="s">
        <v>486</v>
      </c>
      <c r="C10" s="101">
        <v>1750</v>
      </c>
      <c r="D10" s="117">
        <v>1765</v>
      </c>
      <c r="E10" s="101">
        <v>1760</v>
      </c>
      <c r="F10" s="101">
        <v>1774</v>
      </c>
      <c r="G10" s="101">
        <v>1765</v>
      </c>
      <c r="H10" s="101">
        <v>1800</v>
      </c>
      <c r="I10" s="76">
        <f t="shared" si="0"/>
        <v>1.9830028328611898E-2</v>
      </c>
      <c r="J10" s="76"/>
      <c r="K10" s="82" t="s">
        <v>6</v>
      </c>
      <c r="M10" s="94" t="s">
        <v>670</v>
      </c>
      <c r="N10" s="24"/>
      <c r="O10" s="87"/>
      <c r="P10" s="23"/>
      <c r="Q10" s="55"/>
      <c r="R10" s="23"/>
      <c r="T10" s="25"/>
    </row>
    <row r="11" spans="1:22" customFormat="1" x14ac:dyDescent="0.2">
      <c r="A11" s="5" t="s">
        <v>476</v>
      </c>
      <c r="B11" s="5" t="s">
        <v>487</v>
      </c>
      <c r="C11" s="101">
        <v>3800</v>
      </c>
      <c r="D11" s="117">
        <v>3600.65</v>
      </c>
      <c r="E11" s="101">
        <v>3800</v>
      </c>
      <c r="F11" s="101">
        <v>3600.65</v>
      </c>
      <c r="G11" s="101">
        <v>4000</v>
      </c>
      <c r="H11" s="101">
        <v>4000</v>
      </c>
      <c r="I11" s="76">
        <f t="shared" si="0"/>
        <v>0</v>
      </c>
      <c r="J11" s="76"/>
      <c r="K11" s="78" t="s">
        <v>669</v>
      </c>
      <c r="L11" s="79"/>
      <c r="M11" s="24">
        <v>7935922</v>
      </c>
      <c r="N11" s="24">
        <f>+H3+H50</f>
        <v>4814160.87</v>
      </c>
      <c r="O11" s="83">
        <f>N11/M11</f>
        <v>0.60662905582993387</v>
      </c>
      <c r="P11" s="23" t="s">
        <v>7</v>
      </c>
      <c r="Q11" s="55"/>
    </row>
    <row r="12" spans="1:22" customFormat="1" ht="13.5" thickBot="1" x14ac:dyDescent="0.25">
      <c r="A12" s="5" t="s">
        <v>477</v>
      </c>
      <c r="B12" s="5" t="s">
        <v>488</v>
      </c>
      <c r="C12" s="97">
        <v>83686</v>
      </c>
      <c r="D12" s="112">
        <v>85675</v>
      </c>
      <c r="E12" s="97">
        <v>85675</v>
      </c>
      <c r="F12" s="97">
        <v>81082</v>
      </c>
      <c r="G12" s="97">
        <v>85000</v>
      </c>
      <c r="H12" s="97">
        <v>85000</v>
      </c>
      <c r="I12" s="76">
        <f t="shared" si="0"/>
        <v>0</v>
      </c>
      <c r="J12" s="76"/>
      <c r="K12" s="40"/>
      <c r="L12" s="23"/>
      <c r="M12" s="24"/>
      <c r="N12" s="56"/>
      <c r="O12" s="85">
        <f>O27</f>
        <v>1.6158561694532784E-3</v>
      </c>
      <c r="P12" s="57" t="s">
        <v>34</v>
      </c>
      <c r="Q12" s="58"/>
    </row>
    <row r="13" spans="1:22" customFormat="1" x14ac:dyDescent="0.2">
      <c r="A13" s="5" t="s">
        <v>657</v>
      </c>
      <c r="B13" s="5" t="s">
        <v>658</v>
      </c>
      <c r="C13" s="97">
        <v>0</v>
      </c>
      <c r="D13" s="112">
        <v>0</v>
      </c>
      <c r="E13" s="97">
        <v>0</v>
      </c>
      <c r="F13" s="97">
        <v>3935</v>
      </c>
      <c r="G13" s="97">
        <v>0</v>
      </c>
      <c r="H13" s="137">
        <v>2000</v>
      </c>
      <c r="I13" s="76">
        <v>1</v>
      </c>
      <c r="J13" s="76"/>
      <c r="K13" s="40"/>
      <c r="L13" s="23"/>
      <c r="M13" s="24"/>
      <c r="N13" s="88"/>
      <c r="O13" s="83">
        <f>+O11+O12</f>
        <v>0.60824491199938713</v>
      </c>
      <c r="P13" s="23" t="s">
        <v>686</v>
      </c>
      <c r="Q13" s="65"/>
    </row>
    <row r="14" spans="1:22" customFormat="1" x14ac:dyDescent="0.2">
      <c r="A14" s="5" t="s">
        <v>478</v>
      </c>
      <c r="B14" s="5" t="s">
        <v>489</v>
      </c>
      <c r="C14" s="97">
        <v>20000</v>
      </c>
      <c r="D14" s="112">
        <v>33507.49</v>
      </c>
      <c r="E14" s="97">
        <v>35000</v>
      </c>
      <c r="F14" s="97">
        <v>43670</v>
      </c>
      <c r="G14" s="97">
        <v>35000</v>
      </c>
      <c r="H14" s="97">
        <v>40000</v>
      </c>
      <c r="I14" s="76">
        <f t="shared" si="0"/>
        <v>0.14285714285714285</v>
      </c>
      <c r="J14" s="76"/>
      <c r="K14" s="39"/>
      <c r="O14" s="89">
        <f>O13-O8</f>
        <v>0.11134491199938712</v>
      </c>
      <c r="P14" s="23" t="s">
        <v>40</v>
      </c>
      <c r="Q14" s="54"/>
      <c r="U14" s="26"/>
      <c r="V14" s="26"/>
    </row>
    <row r="15" spans="1:22" customFormat="1" ht="13.5" thickBot="1" x14ac:dyDescent="0.25">
      <c r="A15" s="5" t="s">
        <v>479</v>
      </c>
      <c r="B15" s="5" t="s">
        <v>490</v>
      </c>
      <c r="C15" s="102">
        <v>30000</v>
      </c>
      <c r="D15" s="118">
        <v>30000</v>
      </c>
      <c r="E15" s="103">
        <v>41500</v>
      </c>
      <c r="F15" s="103">
        <v>41500</v>
      </c>
      <c r="G15" s="103">
        <v>43394</v>
      </c>
      <c r="H15" s="103">
        <v>45202</v>
      </c>
      <c r="I15" s="76">
        <f t="shared" si="0"/>
        <v>4.1664746278287319E-2</v>
      </c>
      <c r="J15" s="76"/>
      <c r="K15" s="90"/>
      <c r="L15" s="91"/>
      <c r="M15" s="92"/>
      <c r="N15" s="91"/>
      <c r="O15" s="93">
        <f>O14/O8</f>
        <v>0.22407911450872836</v>
      </c>
      <c r="P15" s="66" t="s">
        <v>41</v>
      </c>
      <c r="Q15" s="67"/>
      <c r="R15" s="23"/>
      <c r="U15" s="26"/>
      <c r="V15" s="26"/>
    </row>
    <row r="16" spans="1:22" customFormat="1" x14ac:dyDescent="0.2">
      <c r="A16" s="5" t="s">
        <v>440</v>
      </c>
      <c r="B16" s="5" t="s">
        <v>491</v>
      </c>
      <c r="C16" s="102">
        <v>13000</v>
      </c>
      <c r="D16" s="118">
        <v>7466.67</v>
      </c>
      <c r="E16" s="102">
        <v>4833</v>
      </c>
      <c r="F16" s="102">
        <v>1466.67</v>
      </c>
      <c r="G16" s="102">
        <v>5000</v>
      </c>
      <c r="H16" s="135">
        <v>5000</v>
      </c>
      <c r="I16" s="76">
        <f t="shared" si="0"/>
        <v>0</v>
      </c>
      <c r="J16" s="76"/>
      <c r="R16" s="23"/>
      <c r="U16" s="26"/>
      <c r="V16" s="26"/>
    </row>
    <row r="17" spans="1:22" customFormat="1" x14ac:dyDescent="0.2">
      <c r="A17" s="5" t="s">
        <v>441</v>
      </c>
      <c r="B17" s="5" t="s">
        <v>492</v>
      </c>
      <c r="C17" s="97">
        <v>23000</v>
      </c>
      <c r="D17" s="112">
        <v>23056.54</v>
      </c>
      <c r="E17" s="97">
        <v>23000</v>
      </c>
      <c r="F17" s="97">
        <v>19757.88</v>
      </c>
      <c r="G17" s="97">
        <v>25000</v>
      </c>
      <c r="H17" s="97">
        <v>25000</v>
      </c>
      <c r="I17" s="76">
        <f t="shared" si="0"/>
        <v>0</v>
      </c>
      <c r="J17" s="76"/>
      <c r="K17" s="162"/>
      <c r="L17" s="162"/>
      <c r="M17" s="162"/>
      <c r="N17" s="162"/>
      <c r="O17" s="162"/>
      <c r="P17" s="162"/>
      <c r="Q17" s="162"/>
      <c r="R17" s="23"/>
      <c r="U17" s="26"/>
      <c r="V17" s="26"/>
    </row>
    <row r="18" spans="1:22" customFormat="1" ht="13.5" thickBot="1" x14ac:dyDescent="0.25">
      <c r="A18" s="5" t="s">
        <v>442</v>
      </c>
      <c r="B18" s="5" t="s">
        <v>493</v>
      </c>
      <c r="C18" s="97">
        <v>4863</v>
      </c>
      <c r="D18" s="112">
        <v>5225.55</v>
      </c>
      <c r="E18" s="97">
        <v>6100.13</v>
      </c>
      <c r="F18" s="97">
        <v>7127.56</v>
      </c>
      <c r="G18" s="97">
        <v>6100</v>
      </c>
      <c r="H18" s="137">
        <v>6100</v>
      </c>
      <c r="I18" s="76">
        <f t="shared" si="0"/>
        <v>0</v>
      </c>
      <c r="J18" s="76"/>
      <c r="P18" s="36"/>
      <c r="Q18" s="36"/>
    </row>
    <row r="19" spans="1:22" customFormat="1" ht="15.75" thickBot="1" x14ac:dyDescent="0.3">
      <c r="A19" s="5" t="s">
        <v>451</v>
      </c>
      <c r="B19" s="5" t="s">
        <v>576</v>
      </c>
      <c r="C19" s="104">
        <v>15000</v>
      </c>
      <c r="D19" s="119">
        <v>7500</v>
      </c>
      <c r="E19" s="97">
        <v>15000</v>
      </c>
      <c r="F19" s="97">
        <v>15000</v>
      </c>
      <c r="G19" s="97">
        <v>15000</v>
      </c>
      <c r="H19" s="97">
        <v>25000</v>
      </c>
      <c r="I19" s="76">
        <f t="shared" si="0"/>
        <v>0.66666666666666663</v>
      </c>
      <c r="J19" s="76"/>
      <c r="K19" s="163" t="s">
        <v>644</v>
      </c>
      <c r="L19" s="164"/>
      <c r="M19" s="164"/>
      <c r="N19" s="164"/>
      <c r="O19" s="164"/>
      <c r="P19" s="164"/>
      <c r="Q19" s="44"/>
    </row>
    <row r="20" spans="1:22" customFormat="1" x14ac:dyDescent="0.2">
      <c r="A20" s="5" t="s">
        <v>443</v>
      </c>
      <c r="B20" s="5" t="s">
        <v>581</v>
      </c>
      <c r="C20" s="104">
        <v>7000</v>
      </c>
      <c r="D20" s="119">
        <v>99875.78</v>
      </c>
      <c r="E20" s="99">
        <v>14000</v>
      </c>
      <c r="F20" s="99">
        <v>203759.6</v>
      </c>
      <c r="G20" s="99">
        <v>100000</v>
      </c>
      <c r="H20" s="99">
        <v>50000</v>
      </c>
      <c r="I20" s="76">
        <f t="shared" si="0"/>
        <v>-0.5</v>
      </c>
      <c r="J20" s="76"/>
      <c r="K20" s="138" t="s">
        <v>39</v>
      </c>
      <c r="L20" s="139" t="s">
        <v>36</v>
      </c>
      <c r="M20" s="139" t="s">
        <v>37</v>
      </c>
      <c r="N20" s="139" t="s">
        <v>43</v>
      </c>
      <c r="O20" s="139" t="s">
        <v>44</v>
      </c>
      <c r="P20" s="139" t="s">
        <v>35</v>
      </c>
      <c r="Q20" s="41"/>
    </row>
    <row r="21" spans="1:22" customFormat="1" ht="15" customHeight="1" x14ac:dyDescent="0.2">
      <c r="A21" s="5" t="s">
        <v>444</v>
      </c>
      <c r="B21" s="5" t="s">
        <v>494</v>
      </c>
      <c r="C21" s="97">
        <v>1300</v>
      </c>
      <c r="D21" s="112">
        <v>1475</v>
      </c>
      <c r="E21" s="102">
        <v>1500</v>
      </c>
      <c r="F21" s="102">
        <v>970</v>
      </c>
      <c r="G21" s="102">
        <v>1400</v>
      </c>
      <c r="H21" s="102">
        <v>1400</v>
      </c>
      <c r="I21" s="76">
        <f t="shared" si="0"/>
        <v>0</v>
      </c>
      <c r="J21" s="76"/>
      <c r="K21" s="140" t="s">
        <v>30</v>
      </c>
      <c r="L21" s="141">
        <v>420000</v>
      </c>
      <c r="M21" s="141"/>
      <c r="N21" s="21">
        <v>1.0494000000000001</v>
      </c>
      <c r="O21" s="21"/>
      <c r="P21" s="142">
        <f>(L21/100)*N21</f>
        <v>4407.4800000000005</v>
      </c>
      <c r="Q21" s="42"/>
    </row>
    <row r="22" spans="1:22" customFormat="1" ht="15" customHeight="1" x14ac:dyDescent="0.2">
      <c r="A22" s="5" t="s">
        <v>445</v>
      </c>
      <c r="B22" s="5" t="s">
        <v>495</v>
      </c>
      <c r="C22" s="97">
        <v>4500</v>
      </c>
      <c r="D22" s="112">
        <v>4245</v>
      </c>
      <c r="E22" s="97">
        <v>4000</v>
      </c>
      <c r="F22" s="97">
        <v>3763</v>
      </c>
      <c r="G22" s="97">
        <v>4000</v>
      </c>
      <c r="H22" s="97">
        <v>4000</v>
      </c>
      <c r="I22" s="76">
        <f t="shared" si="0"/>
        <v>0</v>
      </c>
      <c r="J22" s="76"/>
      <c r="K22" s="140" t="s">
        <v>31</v>
      </c>
      <c r="L22" s="141" t="s">
        <v>27</v>
      </c>
      <c r="M22" s="141">
        <v>60000</v>
      </c>
      <c r="N22" s="21"/>
      <c r="O22" s="21">
        <v>1.2098</v>
      </c>
      <c r="P22" s="143">
        <f>(M22/100)*O22</f>
        <v>725.88</v>
      </c>
      <c r="Q22" s="40"/>
    </row>
    <row r="23" spans="1:22" customFormat="1" ht="15" customHeight="1" thickBot="1" x14ac:dyDescent="0.3">
      <c r="A23" s="5" t="s">
        <v>446</v>
      </c>
      <c r="B23" s="5" t="s">
        <v>496</v>
      </c>
      <c r="C23" s="97">
        <v>30000</v>
      </c>
      <c r="D23" s="112">
        <v>15106</v>
      </c>
      <c r="E23" s="97">
        <v>20000</v>
      </c>
      <c r="F23" s="97">
        <v>12542</v>
      </c>
      <c r="G23" s="97">
        <v>20000</v>
      </c>
      <c r="H23" s="97">
        <v>15000</v>
      </c>
      <c r="I23" s="76">
        <f t="shared" si="0"/>
        <v>-0.25</v>
      </c>
      <c r="J23" s="76"/>
      <c r="K23" s="140" t="s">
        <v>32</v>
      </c>
      <c r="L23" s="141" t="s">
        <v>27</v>
      </c>
      <c r="M23" s="141">
        <v>635638</v>
      </c>
      <c r="N23" s="21"/>
      <c r="O23" s="21">
        <v>1.2098</v>
      </c>
      <c r="P23" s="143">
        <f>(M23/100)*O23</f>
        <v>7689.9485240000004</v>
      </c>
      <c r="Q23" s="43"/>
      <c r="R23" s="27"/>
      <c r="T23" s="28"/>
    </row>
    <row r="24" spans="1:22" customFormat="1" ht="15" customHeight="1" x14ac:dyDescent="0.2">
      <c r="A24" s="5" t="s">
        <v>447</v>
      </c>
      <c r="B24" s="5" t="s">
        <v>497</v>
      </c>
      <c r="C24" s="97">
        <v>3000</v>
      </c>
      <c r="D24" s="112">
        <v>2408</v>
      </c>
      <c r="E24" s="97">
        <v>2000</v>
      </c>
      <c r="F24" s="97">
        <v>1369</v>
      </c>
      <c r="G24" s="97">
        <v>2500</v>
      </c>
      <c r="H24" s="97">
        <v>2000</v>
      </c>
      <c r="I24" s="76">
        <f t="shared" si="0"/>
        <v>-0.2</v>
      </c>
      <c r="J24" s="76"/>
      <c r="K24" s="144" t="s">
        <v>38</v>
      </c>
      <c r="L24" s="141" t="s">
        <v>27</v>
      </c>
      <c r="M24" s="21"/>
      <c r="N24" s="21"/>
      <c r="O24" s="21"/>
      <c r="P24" s="145">
        <f>SUM(P21:P23)</f>
        <v>12823.308524</v>
      </c>
      <c r="Q24" s="40"/>
    </row>
    <row r="25" spans="1:22" customFormat="1" ht="15" customHeight="1" x14ac:dyDescent="0.2">
      <c r="A25" s="5" t="s">
        <v>448</v>
      </c>
      <c r="B25" s="5" t="s">
        <v>498</v>
      </c>
      <c r="C25" s="97">
        <v>2700</v>
      </c>
      <c r="D25" s="112">
        <v>5608</v>
      </c>
      <c r="E25" s="97">
        <v>2500</v>
      </c>
      <c r="F25" s="97">
        <v>1656</v>
      </c>
      <c r="G25" s="97">
        <v>3000</v>
      </c>
      <c r="H25" s="97">
        <v>2000</v>
      </c>
      <c r="I25" s="76">
        <f t="shared" si="0"/>
        <v>-0.33333333333333331</v>
      </c>
      <c r="J25" s="76"/>
      <c r="K25" s="144"/>
      <c r="L25" s="21"/>
      <c r="M25" s="21"/>
      <c r="N25" s="21"/>
      <c r="O25" s="21"/>
      <c r="P25" s="143"/>
      <c r="Q25" s="40"/>
      <c r="T25" s="25"/>
    </row>
    <row r="26" spans="1:22" customFormat="1" ht="15" customHeight="1" x14ac:dyDescent="0.2">
      <c r="A26" s="5" t="s">
        <v>449</v>
      </c>
      <c r="B26" s="5" t="s">
        <v>499</v>
      </c>
      <c r="C26" s="97">
        <v>200</v>
      </c>
      <c r="D26" s="112">
        <v>270</v>
      </c>
      <c r="E26" s="97">
        <v>300</v>
      </c>
      <c r="F26" s="97">
        <v>310</v>
      </c>
      <c r="G26" s="97">
        <v>250</v>
      </c>
      <c r="H26" s="97">
        <v>250</v>
      </c>
      <c r="I26" s="76">
        <f t="shared" si="0"/>
        <v>0</v>
      </c>
      <c r="J26" s="76"/>
      <c r="K26" s="146" t="s">
        <v>33</v>
      </c>
      <c r="L26" s="147"/>
      <c r="M26" s="147" t="s">
        <v>652</v>
      </c>
      <c r="N26" s="148" t="s">
        <v>35</v>
      </c>
      <c r="O26" s="149" t="s">
        <v>4</v>
      </c>
      <c r="P26" s="150"/>
      <c r="Q26" s="40"/>
      <c r="R26" s="23"/>
    </row>
    <row r="27" spans="1:22" customFormat="1" ht="15" customHeight="1" x14ac:dyDescent="0.2">
      <c r="A27" s="5" t="s">
        <v>450</v>
      </c>
      <c r="B27" s="5" t="s">
        <v>542</v>
      </c>
      <c r="C27" s="97">
        <v>100</v>
      </c>
      <c r="D27" s="112">
        <v>87</v>
      </c>
      <c r="E27" s="97">
        <v>72</v>
      </c>
      <c r="F27" s="97">
        <v>45</v>
      </c>
      <c r="G27" s="97">
        <v>100</v>
      </c>
      <c r="H27" s="97">
        <v>100</v>
      </c>
      <c r="I27" s="76">
        <f t="shared" si="0"/>
        <v>0</v>
      </c>
      <c r="J27" s="76"/>
      <c r="K27" s="151" t="s">
        <v>651</v>
      </c>
      <c r="L27" s="152"/>
      <c r="M27" s="141">
        <f>M11</f>
        <v>7935922</v>
      </c>
      <c r="N27" s="141">
        <f>P24</f>
        <v>12823.308524</v>
      </c>
      <c r="O27" s="153">
        <f>N27/M27</f>
        <v>1.6158561694532784E-3</v>
      </c>
      <c r="P27" s="150" t="s">
        <v>34</v>
      </c>
      <c r="Q27" s="40"/>
      <c r="R27" s="23"/>
    </row>
    <row r="28" spans="1:22" customFormat="1" ht="15" customHeight="1" thickBot="1" x14ac:dyDescent="0.25">
      <c r="A28" s="5" t="s">
        <v>587</v>
      </c>
      <c r="B28" s="5" t="s">
        <v>584</v>
      </c>
      <c r="C28" s="97">
        <v>0</v>
      </c>
      <c r="D28" s="112">
        <v>100</v>
      </c>
      <c r="E28" s="97">
        <v>0</v>
      </c>
      <c r="F28" s="97">
        <v>200</v>
      </c>
      <c r="G28" s="97">
        <v>100</v>
      </c>
      <c r="H28" s="97">
        <v>200</v>
      </c>
      <c r="I28" s="76">
        <f t="shared" si="0"/>
        <v>1</v>
      </c>
      <c r="J28" s="76"/>
      <c r="K28" s="154"/>
      <c r="L28" s="155"/>
      <c r="M28" s="156"/>
      <c r="N28" s="156"/>
      <c r="O28" s="157"/>
      <c r="P28" s="155"/>
      <c r="Q28" s="39"/>
      <c r="R28" s="23"/>
    </row>
    <row r="29" spans="1:22" customFormat="1" ht="15" customHeight="1" x14ac:dyDescent="0.2">
      <c r="A29" s="5" t="s">
        <v>452</v>
      </c>
      <c r="B29" s="37" t="s">
        <v>666</v>
      </c>
      <c r="C29" s="97">
        <v>4500</v>
      </c>
      <c r="D29" s="112">
        <v>7893.83</v>
      </c>
      <c r="E29" s="104">
        <v>5000</v>
      </c>
      <c r="F29" s="104">
        <v>2475</v>
      </c>
      <c r="G29" s="104">
        <v>5000</v>
      </c>
      <c r="H29" s="104">
        <v>2500</v>
      </c>
      <c r="I29" s="76">
        <f t="shared" si="0"/>
        <v>-0.5</v>
      </c>
      <c r="J29" s="76"/>
      <c r="M29" s="34"/>
      <c r="O29" s="38"/>
      <c r="P29" s="35"/>
      <c r="Q29" s="23"/>
      <c r="R29" s="23"/>
    </row>
    <row r="30" spans="1:22" customFormat="1" ht="15" customHeight="1" x14ac:dyDescent="0.2">
      <c r="A30" s="5" t="s">
        <v>453</v>
      </c>
      <c r="B30" s="5" t="s">
        <v>665</v>
      </c>
      <c r="C30" s="97">
        <v>750</v>
      </c>
      <c r="D30" s="112">
        <v>480</v>
      </c>
      <c r="E30" s="97">
        <v>500</v>
      </c>
      <c r="F30" s="97">
        <v>20</v>
      </c>
      <c r="G30" s="97">
        <v>500</v>
      </c>
      <c r="H30" s="97">
        <v>100</v>
      </c>
      <c r="I30" s="76">
        <f t="shared" si="0"/>
        <v>-0.8</v>
      </c>
      <c r="J30" s="76"/>
      <c r="K30" s="23"/>
      <c r="L30" s="23"/>
      <c r="M30" s="24"/>
      <c r="N30" s="24"/>
      <c r="O30" s="29"/>
      <c r="P30" s="23"/>
      <c r="Q30" s="23"/>
      <c r="R30" s="23"/>
    </row>
    <row r="31" spans="1:22" customFormat="1" x14ac:dyDescent="0.2">
      <c r="A31" s="5" t="s">
        <v>454</v>
      </c>
      <c r="B31" s="5" t="s">
        <v>664</v>
      </c>
      <c r="C31" s="97">
        <v>1000</v>
      </c>
      <c r="D31" s="112">
        <v>135</v>
      </c>
      <c r="E31" s="97">
        <v>1500</v>
      </c>
      <c r="F31" s="97">
        <v>0</v>
      </c>
      <c r="G31" s="97">
        <v>250</v>
      </c>
      <c r="H31" s="97">
        <v>0</v>
      </c>
      <c r="I31" s="76">
        <f t="shared" si="0"/>
        <v>-1</v>
      </c>
      <c r="J31" s="76"/>
      <c r="K31" s="32"/>
    </row>
    <row r="32" spans="1:22" customFormat="1" x14ac:dyDescent="0.2">
      <c r="A32" s="5" t="s">
        <v>455</v>
      </c>
      <c r="B32" s="5" t="s">
        <v>667</v>
      </c>
      <c r="C32" s="97">
        <v>0</v>
      </c>
      <c r="D32" s="112">
        <v>0</v>
      </c>
      <c r="E32" s="97">
        <v>0</v>
      </c>
      <c r="F32" s="97">
        <v>0</v>
      </c>
      <c r="G32" s="97">
        <v>0</v>
      </c>
      <c r="H32" s="97">
        <v>0</v>
      </c>
      <c r="I32" s="76">
        <v>0</v>
      </c>
      <c r="J32" s="76"/>
      <c r="K32" s="32"/>
    </row>
    <row r="33" spans="1:17" customFormat="1" x14ac:dyDescent="0.2">
      <c r="A33" s="5" t="s">
        <v>456</v>
      </c>
      <c r="B33" s="5" t="s">
        <v>663</v>
      </c>
      <c r="C33" s="97">
        <v>10000</v>
      </c>
      <c r="D33" s="112">
        <v>1978.14</v>
      </c>
      <c r="E33" s="97">
        <v>3500</v>
      </c>
      <c r="F33" s="97">
        <v>4022</v>
      </c>
      <c r="G33" s="97">
        <v>2000</v>
      </c>
      <c r="H33" s="97">
        <v>5000</v>
      </c>
      <c r="I33" s="76">
        <f t="shared" si="0"/>
        <v>1.5</v>
      </c>
      <c r="J33" s="76"/>
    </row>
    <row r="34" spans="1:17" customFormat="1" x14ac:dyDescent="0.2">
      <c r="A34" s="5" t="s">
        <v>457</v>
      </c>
      <c r="B34" s="5" t="s">
        <v>500</v>
      </c>
      <c r="C34" s="97">
        <v>5000</v>
      </c>
      <c r="D34" s="112">
        <v>8695</v>
      </c>
      <c r="E34" s="97">
        <v>5000</v>
      </c>
      <c r="F34" s="97">
        <v>9987</v>
      </c>
      <c r="G34" s="97">
        <v>0</v>
      </c>
      <c r="H34" s="97">
        <v>0</v>
      </c>
      <c r="I34" s="76">
        <v>0</v>
      </c>
      <c r="J34" s="76"/>
      <c r="K34" s="23"/>
    </row>
    <row r="35" spans="1:17" customFormat="1" x14ac:dyDescent="0.2">
      <c r="A35" s="5" t="s">
        <v>574</v>
      </c>
      <c r="B35" s="5" t="s">
        <v>661</v>
      </c>
      <c r="C35" s="102">
        <v>500</v>
      </c>
      <c r="D35" s="118">
        <v>1105.7</v>
      </c>
      <c r="E35" s="104">
        <v>800</v>
      </c>
      <c r="F35" s="104">
        <v>3152.61</v>
      </c>
      <c r="G35" s="104">
        <v>1000</v>
      </c>
      <c r="H35" s="104">
        <v>3500</v>
      </c>
      <c r="I35" s="76">
        <f t="shared" si="0"/>
        <v>2.5</v>
      </c>
      <c r="J35" s="76"/>
      <c r="K35" s="31"/>
    </row>
    <row r="36" spans="1:17" customFormat="1" x14ac:dyDescent="0.2">
      <c r="A36" s="5" t="s">
        <v>458</v>
      </c>
      <c r="B36" s="5" t="s">
        <v>660</v>
      </c>
      <c r="C36" s="99">
        <v>1000</v>
      </c>
      <c r="D36" s="115">
        <v>11089.5</v>
      </c>
      <c r="E36" s="97">
        <v>800</v>
      </c>
      <c r="F36" s="97">
        <v>1845</v>
      </c>
      <c r="G36" s="97">
        <v>800</v>
      </c>
      <c r="H36" s="97">
        <v>2000</v>
      </c>
      <c r="I36" s="76">
        <f t="shared" si="0"/>
        <v>1.5</v>
      </c>
      <c r="J36" s="76"/>
      <c r="K36" s="31"/>
    </row>
    <row r="37" spans="1:17" customFormat="1" ht="13.15" customHeight="1" x14ac:dyDescent="0.2">
      <c r="A37" s="5" t="s">
        <v>605</v>
      </c>
      <c r="B37" s="5" t="s">
        <v>662</v>
      </c>
      <c r="C37" s="99">
        <v>0</v>
      </c>
      <c r="D37" s="115">
        <v>0</v>
      </c>
      <c r="E37" s="97">
        <v>0</v>
      </c>
      <c r="F37" s="97">
        <v>0</v>
      </c>
      <c r="G37" s="97">
        <v>3000</v>
      </c>
      <c r="H37" s="97">
        <v>3000</v>
      </c>
      <c r="I37" s="76">
        <f t="shared" si="0"/>
        <v>0</v>
      </c>
      <c r="J37" s="76"/>
    </row>
    <row r="38" spans="1:17" customFormat="1" ht="14.25" customHeight="1" x14ac:dyDescent="0.2">
      <c r="A38" s="5" t="s">
        <v>459</v>
      </c>
      <c r="B38" s="5" t="s">
        <v>668</v>
      </c>
      <c r="C38" s="104">
        <v>500</v>
      </c>
      <c r="D38" s="119">
        <v>1378.89</v>
      </c>
      <c r="E38" s="97">
        <v>500</v>
      </c>
      <c r="F38" s="97">
        <v>405</v>
      </c>
      <c r="G38" s="97">
        <v>0</v>
      </c>
      <c r="H38" s="97">
        <v>500</v>
      </c>
      <c r="I38" s="76">
        <v>0</v>
      </c>
      <c r="J38" s="76"/>
    </row>
    <row r="39" spans="1:17" customFormat="1" ht="14.25" customHeight="1" x14ac:dyDescent="0.2">
      <c r="A39" s="10"/>
      <c r="B39" s="10" t="s">
        <v>28</v>
      </c>
      <c r="C39" s="97"/>
      <c r="D39" s="112"/>
      <c r="E39" s="99"/>
      <c r="F39" s="99"/>
      <c r="G39" s="99"/>
      <c r="H39" s="99"/>
      <c r="I39" s="76">
        <v>0</v>
      </c>
      <c r="J39" s="76"/>
    </row>
    <row r="40" spans="1:17" customFormat="1" ht="14.25" customHeight="1" x14ac:dyDescent="0.2">
      <c r="A40" s="30" t="s">
        <v>548</v>
      </c>
      <c r="B40" s="30" t="s">
        <v>561</v>
      </c>
      <c r="C40" s="104">
        <v>200000</v>
      </c>
      <c r="D40" s="119">
        <v>0</v>
      </c>
      <c r="E40" s="104">
        <v>0</v>
      </c>
      <c r="F40" s="104">
        <v>0</v>
      </c>
      <c r="G40" s="104">
        <v>0</v>
      </c>
      <c r="H40" s="104">
        <v>0</v>
      </c>
      <c r="I40" s="76">
        <v>0</v>
      </c>
      <c r="J40" s="76"/>
      <c r="K40" s="2"/>
      <c r="L40" s="24"/>
      <c r="M40" s="2"/>
      <c r="N40" s="24"/>
    </row>
    <row r="41" spans="1:17" customFormat="1" ht="14.25" customHeight="1" x14ac:dyDescent="0.2">
      <c r="A41" s="30" t="s">
        <v>549</v>
      </c>
      <c r="B41" s="30" t="s">
        <v>562</v>
      </c>
      <c r="C41" s="104">
        <v>24750</v>
      </c>
      <c r="D41" s="119">
        <v>0</v>
      </c>
      <c r="E41" s="104">
        <v>0</v>
      </c>
      <c r="F41" s="104">
        <v>0</v>
      </c>
      <c r="G41" s="104">
        <v>0</v>
      </c>
      <c r="H41" s="104">
        <v>0</v>
      </c>
      <c r="I41" s="76">
        <v>0</v>
      </c>
      <c r="J41" s="76"/>
      <c r="K41" s="2"/>
      <c r="L41" s="24"/>
      <c r="M41" s="2"/>
      <c r="N41" s="24"/>
    </row>
    <row r="42" spans="1:17" customFormat="1" ht="14.25" customHeight="1" x14ac:dyDescent="0.2">
      <c r="A42" s="30" t="s">
        <v>460</v>
      </c>
      <c r="B42" s="30" t="s">
        <v>563</v>
      </c>
      <c r="C42" s="104">
        <v>64500</v>
      </c>
      <c r="D42" s="119">
        <v>64500</v>
      </c>
      <c r="E42" s="104">
        <v>0</v>
      </c>
      <c r="F42" s="104">
        <v>0</v>
      </c>
      <c r="G42" s="104">
        <v>0</v>
      </c>
      <c r="H42" s="104">
        <v>0</v>
      </c>
      <c r="I42" s="76">
        <v>0</v>
      </c>
      <c r="J42" s="76"/>
      <c r="K42" s="2"/>
      <c r="L42" s="24"/>
      <c r="M42" s="2"/>
      <c r="N42" s="24"/>
    </row>
    <row r="43" spans="1:17" customFormat="1" ht="15" x14ac:dyDescent="0.2">
      <c r="A43" s="30" t="s">
        <v>637</v>
      </c>
      <c r="B43" s="30" t="s">
        <v>638</v>
      </c>
      <c r="C43" s="104">
        <v>0</v>
      </c>
      <c r="D43" s="119">
        <v>0</v>
      </c>
      <c r="E43" s="104">
        <v>0</v>
      </c>
      <c r="F43" s="104">
        <v>0</v>
      </c>
      <c r="G43" s="104">
        <v>5000</v>
      </c>
      <c r="H43" s="104">
        <v>5000</v>
      </c>
      <c r="I43" s="76">
        <f t="shared" si="0"/>
        <v>0</v>
      </c>
      <c r="J43" s="76"/>
      <c r="K43" s="60"/>
      <c r="L43" s="63"/>
      <c r="M43" s="2"/>
      <c r="N43" s="24"/>
      <c r="Q43" s="23"/>
    </row>
    <row r="44" spans="1:17" customFormat="1" ht="15" x14ac:dyDescent="0.2">
      <c r="A44" s="30" t="s">
        <v>534</v>
      </c>
      <c r="B44" s="30" t="s">
        <v>543</v>
      </c>
      <c r="C44" s="104">
        <v>50000</v>
      </c>
      <c r="D44" s="119">
        <v>26554</v>
      </c>
      <c r="E44" s="104">
        <v>0</v>
      </c>
      <c r="F44" s="104">
        <v>0</v>
      </c>
      <c r="G44" s="104">
        <v>0</v>
      </c>
      <c r="H44" s="104">
        <v>0</v>
      </c>
      <c r="I44" s="76">
        <v>0</v>
      </c>
      <c r="J44" s="76"/>
      <c r="K44" s="60"/>
      <c r="L44" s="63"/>
      <c r="M44" s="2"/>
      <c r="N44" s="24"/>
      <c r="Q44" s="23"/>
    </row>
    <row r="45" spans="1:17" customFormat="1" ht="15" x14ac:dyDescent="0.2">
      <c r="A45" s="30" t="s">
        <v>534</v>
      </c>
      <c r="B45" s="30" t="s">
        <v>540</v>
      </c>
      <c r="C45" s="104">
        <v>50180</v>
      </c>
      <c r="D45" s="119">
        <v>0</v>
      </c>
      <c r="E45" s="104">
        <v>0</v>
      </c>
      <c r="F45" s="104">
        <v>0</v>
      </c>
      <c r="G45" s="104">
        <v>0</v>
      </c>
      <c r="H45" s="104">
        <v>0</v>
      </c>
      <c r="I45" s="76">
        <v>0</v>
      </c>
      <c r="J45" s="76"/>
      <c r="K45" s="60"/>
      <c r="L45" s="63"/>
      <c r="M45" s="59"/>
      <c r="N45" s="24"/>
      <c r="Q45" s="23"/>
    </row>
    <row r="46" spans="1:17" customFormat="1" ht="15.75" x14ac:dyDescent="0.25">
      <c r="A46" s="30" t="s">
        <v>534</v>
      </c>
      <c r="B46" s="30" t="s">
        <v>544</v>
      </c>
      <c r="C46" s="104">
        <v>24000</v>
      </c>
      <c r="D46" s="119">
        <v>0</v>
      </c>
      <c r="E46" s="104">
        <v>0</v>
      </c>
      <c r="F46" s="104">
        <v>0</v>
      </c>
      <c r="G46" s="104">
        <v>0</v>
      </c>
      <c r="H46" s="104">
        <v>0</v>
      </c>
      <c r="I46" s="76">
        <v>0</v>
      </c>
      <c r="J46" s="76"/>
      <c r="K46" s="61"/>
      <c r="L46" s="62"/>
      <c r="M46" s="2"/>
      <c r="N46" s="28"/>
      <c r="P46" s="23"/>
      <c r="Q46" s="23"/>
    </row>
    <row r="47" spans="1:17" customFormat="1" ht="15" x14ac:dyDescent="0.2">
      <c r="A47" s="30" t="s">
        <v>534</v>
      </c>
      <c r="B47" s="5" t="s">
        <v>545</v>
      </c>
      <c r="C47" s="105">
        <v>300000</v>
      </c>
      <c r="D47" s="122">
        <v>0</v>
      </c>
      <c r="E47" s="104">
        <v>0</v>
      </c>
      <c r="F47" s="104">
        <v>0</v>
      </c>
      <c r="G47" s="104">
        <v>433186</v>
      </c>
      <c r="H47" s="104"/>
      <c r="I47" s="76">
        <v>0</v>
      </c>
      <c r="J47" s="76"/>
      <c r="K47" s="60"/>
      <c r="L47" s="62"/>
    </row>
    <row r="48" spans="1:17" customFormat="1" ht="15" x14ac:dyDescent="0.25">
      <c r="A48" s="10"/>
      <c r="B48" s="10" t="s">
        <v>22</v>
      </c>
      <c r="C48" s="106">
        <f t="shared" ref="C48:H48" si="1">SUM(C3:C47)</f>
        <v>2852670.713</v>
      </c>
      <c r="D48" s="106">
        <f t="shared" si="1"/>
        <v>2318977.6400000006</v>
      </c>
      <c r="E48" s="106">
        <f t="shared" si="1"/>
        <v>2754188.8099999996</v>
      </c>
      <c r="F48" s="106">
        <f t="shared" si="1"/>
        <v>2940214.9699999997</v>
      </c>
      <c r="G48" s="106">
        <f t="shared" si="1"/>
        <v>2949952.85</v>
      </c>
      <c r="H48" s="106">
        <f t="shared" si="1"/>
        <v>3276778.4</v>
      </c>
      <c r="I48" s="76">
        <f t="shared" si="0"/>
        <v>0.11079009279758481</v>
      </c>
      <c r="J48" s="76"/>
      <c r="K48" s="50"/>
      <c r="L48" s="45"/>
      <c r="M48" s="25"/>
      <c r="P48" s="23"/>
      <c r="Q48" s="23"/>
    </row>
    <row r="49" spans="1:18" customFormat="1" x14ac:dyDescent="0.2">
      <c r="C49" s="97"/>
      <c r="D49" s="112"/>
      <c r="E49" s="105"/>
      <c r="F49" s="105"/>
      <c r="G49" s="105"/>
      <c r="H49" s="105"/>
      <c r="I49" s="76"/>
      <c r="J49" s="76"/>
      <c r="K49" s="49"/>
      <c r="L49" s="45"/>
      <c r="P49" s="23"/>
    </row>
    <row r="50" spans="1:18" customFormat="1" x14ac:dyDescent="0.2">
      <c r="A50" s="5" t="s">
        <v>461</v>
      </c>
      <c r="B50" s="5" t="s">
        <v>501</v>
      </c>
      <c r="C50" s="103">
        <f>'FY26 Expense'!C337-SUM('FY26 Revenue'!C51:C59)</f>
        <v>1631526.2510000002</v>
      </c>
      <c r="D50" s="120">
        <v>1631526</v>
      </c>
      <c r="E50" s="103">
        <f>'FY26 Expense'!E337-SUM('FY26 Revenue'!E51:E59)</f>
        <v>1237645.6400000001</v>
      </c>
      <c r="F50" s="103">
        <v>1237646</v>
      </c>
      <c r="G50" s="103">
        <f>'FY26 Expense'!G337-SUM('FY26 Revenue'!G51:G59)</f>
        <v>1849945.2</v>
      </c>
      <c r="H50" s="103">
        <f>'FY26 Expense'!H337-SUM('FY26 Revenue'!H51:H59)</f>
        <v>1936895</v>
      </c>
      <c r="I50" s="76">
        <f t="shared" si="0"/>
        <v>4.7001284146146627E-2</v>
      </c>
      <c r="J50" s="76"/>
      <c r="K50" s="49"/>
      <c r="L50" s="5"/>
      <c r="M50" s="5"/>
      <c r="N50" s="64"/>
    </row>
    <row r="51" spans="1:18" customFormat="1" ht="15" x14ac:dyDescent="0.25">
      <c r="A51" s="5" t="s">
        <v>462</v>
      </c>
      <c r="B51" s="5" t="s">
        <v>502</v>
      </c>
      <c r="C51" s="107">
        <v>113500</v>
      </c>
      <c r="D51" s="121">
        <v>121136</v>
      </c>
      <c r="E51" s="97">
        <v>113500</v>
      </c>
      <c r="F51" s="97">
        <v>124685</v>
      </c>
      <c r="G51" s="97">
        <v>113500</v>
      </c>
      <c r="H51" s="97">
        <v>125000</v>
      </c>
      <c r="I51" s="76">
        <f t="shared" si="0"/>
        <v>0.1013215859030837</v>
      </c>
      <c r="J51" s="76"/>
      <c r="K51" s="50"/>
      <c r="L51" s="5"/>
      <c r="M51" s="5"/>
      <c r="N51" s="64"/>
    </row>
    <row r="52" spans="1:18" customFormat="1" ht="15" x14ac:dyDescent="0.25">
      <c r="A52" s="5" t="s">
        <v>463</v>
      </c>
      <c r="B52" s="5" t="s">
        <v>503</v>
      </c>
      <c r="C52" s="107">
        <v>1500</v>
      </c>
      <c r="D52" s="121">
        <v>1600</v>
      </c>
      <c r="E52" s="103">
        <v>1500</v>
      </c>
      <c r="F52" s="103">
        <v>1425</v>
      </c>
      <c r="G52" s="103">
        <v>1500</v>
      </c>
      <c r="H52" s="103">
        <v>1500</v>
      </c>
      <c r="I52" s="76">
        <f t="shared" si="0"/>
        <v>0</v>
      </c>
      <c r="J52" s="76"/>
      <c r="K52" s="50"/>
      <c r="L52" s="5"/>
      <c r="M52" s="5"/>
      <c r="N52" s="64"/>
    </row>
    <row r="53" spans="1:18" customFormat="1" ht="15" x14ac:dyDescent="0.25">
      <c r="A53" s="5" t="s">
        <v>464</v>
      </c>
      <c r="B53" s="5" t="s">
        <v>504</v>
      </c>
      <c r="C53" s="107">
        <v>1400</v>
      </c>
      <c r="D53" s="121">
        <v>400</v>
      </c>
      <c r="E53" s="107">
        <v>1400</v>
      </c>
      <c r="F53" s="107">
        <v>585</v>
      </c>
      <c r="G53" s="107">
        <v>500</v>
      </c>
      <c r="H53" s="107">
        <v>600</v>
      </c>
      <c r="I53" s="76">
        <f t="shared" si="0"/>
        <v>0.2</v>
      </c>
      <c r="J53" s="76"/>
      <c r="K53" s="50"/>
      <c r="L53" s="5"/>
      <c r="M53" s="5"/>
      <c r="N53" s="64"/>
    </row>
    <row r="54" spans="1:18" customFormat="1" x14ac:dyDescent="0.2">
      <c r="A54" s="5" t="s">
        <v>465</v>
      </c>
      <c r="B54" s="5" t="s">
        <v>505</v>
      </c>
      <c r="C54" s="105">
        <v>500</v>
      </c>
      <c r="D54" s="122">
        <v>100</v>
      </c>
      <c r="E54" s="107">
        <v>500</v>
      </c>
      <c r="F54" s="107">
        <v>990</v>
      </c>
      <c r="G54" s="107">
        <v>500</v>
      </c>
      <c r="H54" s="107">
        <v>1000</v>
      </c>
      <c r="I54" s="76">
        <f t="shared" si="0"/>
        <v>1</v>
      </c>
      <c r="J54" s="76"/>
      <c r="K54" s="49"/>
      <c r="L54" s="5"/>
      <c r="M54" s="5"/>
      <c r="N54" s="64"/>
      <c r="R54" s="23"/>
    </row>
    <row r="55" spans="1:18" customFormat="1" x14ac:dyDescent="0.2">
      <c r="A55" s="10"/>
      <c r="B55" s="10" t="s">
        <v>29</v>
      </c>
      <c r="C55" s="104"/>
      <c r="D55" s="119"/>
      <c r="E55" s="107"/>
      <c r="F55" s="107"/>
      <c r="G55" s="107"/>
      <c r="H55" s="107"/>
      <c r="I55" s="76">
        <v>0</v>
      </c>
      <c r="J55" s="76"/>
      <c r="L55" s="5"/>
      <c r="N55" s="64"/>
    </row>
    <row r="56" spans="1:18" customFormat="1" x14ac:dyDescent="0.2">
      <c r="A56" s="5" t="s">
        <v>466</v>
      </c>
      <c r="B56" s="5" t="s">
        <v>506</v>
      </c>
      <c r="C56" s="108">
        <v>0</v>
      </c>
      <c r="D56" s="123">
        <v>0</v>
      </c>
      <c r="E56" s="105">
        <v>0</v>
      </c>
      <c r="F56" s="105">
        <v>0</v>
      </c>
      <c r="G56" s="105">
        <v>0</v>
      </c>
      <c r="H56" s="105">
        <v>0</v>
      </c>
      <c r="I56" s="76">
        <v>0</v>
      </c>
      <c r="J56" s="76"/>
      <c r="L56" s="5"/>
      <c r="N56" s="64"/>
    </row>
    <row r="57" spans="1:18" customFormat="1" x14ac:dyDescent="0.2">
      <c r="A57" s="5" t="s">
        <v>535</v>
      </c>
      <c r="B57" s="5" t="s">
        <v>593</v>
      </c>
      <c r="C57" s="105">
        <v>30000</v>
      </c>
      <c r="D57" s="122">
        <v>30000</v>
      </c>
      <c r="E57" s="109">
        <v>0</v>
      </c>
      <c r="F57" s="109">
        <v>0</v>
      </c>
      <c r="G57" s="109">
        <v>0</v>
      </c>
      <c r="H57" s="109">
        <v>0</v>
      </c>
      <c r="I57" s="76">
        <v>0</v>
      </c>
      <c r="J57" s="76"/>
      <c r="L57" s="5"/>
      <c r="N57" s="64"/>
    </row>
    <row r="58" spans="1:18" customFormat="1" x14ac:dyDescent="0.2">
      <c r="A58" s="5" t="s">
        <v>535</v>
      </c>
      <c r="B58" s="5" t="s">
        <v>594</v>
      </c>
      <c r="C58" s="105">
        <v>415000</v>
      </c>
      <c r="D58" s="124">
        <v>409653</v>
      </c>
      <c r="E58" s="108">
        <v>500000</v>
      </c>
      <c r="F58" s="108">
        <v>0</v>
      </c>
      <c r="G58" s="108">
        <v>0</v>
      </c>
      <c r="H58" s="108">
        <v>0</v>
      </c>
      <c r="I58" s="76">
        <v>0</v>
      </c>
      <c r="J58" s="76"/>
    </row>
    <row r="59" spans="1:18" customFormat="1" x14ac:dyDescent="0.2">
      <c r="A59" s="5" t="s">
        <v>534</v>
      </c>
      <c r="B59" s="5" t="s">
        <v>541</v>
      </c>
      <c r="C59" s="105">
        <v>50750</v>
      </c>
      <c r="D59" s="122">
        <v>0</v>
      </c>
      <c r="E59" s="105">
        <v>0</v>
      </c>
      <c r="F59" s="105">
        <v>0</v>
      </c>
      <c r="G59" s="105">
        <v>0</v>
      </c>
      <c r="H59" s="105">
        <v>0</v>
      </c>
      <c r="I59" s="76">
        <v>0</v>
      </c>
      <c r="J59" s="76"/>
    </row>
    <row r="60" spans="1:18" customFormat="1" x14ac:dyDescent="0.2">
      <c r="A60" s="10"/>
      <c r="B60" s="10" t="s">
        <v>20</v>
      </c>
      <c r="C60" s="106">
        <f t="shared" ref="C60:H60" si="2">SUM(C50:C59)</f>
        <v>2244176.2510000002</v>
      </c>
      <c r="D60" s="125">
        <f>SUM(D50:D59)</f>
        <v>2194415</v>
      </c>
      <c r="E60" s="106">
        <f t="shared" si="2"/>
        <v>1854545.6400000001</v>
      </c>
      <c r="F60" s="106">
        <f t="shared" si="2"/>
        <v>1365331</v>
      </c>
      <c r="G60" s="106">
        <f t="shared" si="2"/>
        <v>1965945.2</v>
      </c>
      <c r="H60" s="106">
        <f t="shared" si="2"/>
        <v>2064995</v>
      </c>
      <c r="I60" s="76">
        <f t="shared" si="0"/>
        <v>5.0382787882388605E-2</v>
      </c>
      <c r="J60" s="76"/>
    </row>
    <row r="61" spans="1:18" customFormat="1" x14ac:dyDescent="0.2">
      <c r="A61" s="10"/>
      <c r="B61" s="10"/>
      <c r="C61" s="97"/>
      <c r="D61" s="112"/>
      <c r="E61" s="105"/>
      <c r="F61" s="105"/>
      <c r="G61" s="105"/>
      <c r="H61" s="105"/>
      <c r="I61" s="76"/>
      <c r="J61" s="76"/>
    </row>
    <row r="62" spans="1:18" customFormat="1" x14ac:dyDescent="0.2">
      <c r="A62" s="10"/>
      <c r="B62" s="10" t="s">
        <v>21</v>
      </c>
      <c r="C62" s="110">
        <f>C48+C60</f>
        <v>5096846.9639999997</v>
      </c>
      <c r="D62" s="110">
        <f>D48+D60</f>
        <v>4513392.6400000006</v>
      </c>
      <c r="E62" s="110">
        <f>E48+E60</f>
        <v>4608734.4499999993</v>
      </c>
      <c r="F62" s="110"/>
      <c r="G62" s="110">
        <f>G48+G60</f>
        <v>4915898.05</v>
      </c>
      <c r="H62" s="110">
        <f>H48+H60</f>
        <v>5341773.4000000004</v>
      </c>
      <c r="I62" s="76">
        <f t="shared" si="0"/>
        <v>8.6632258372404722E-2</v>
      </c>
      <c r="J62" s="76"/>
    </row>
    <row r="63" spans="1:18" customFormat="1" x14ac:dyDescent="0.2">
      <c r="A63" s="33"/>
      <c r="B63" s="33" t="s">
        <v>23</v>
      </c>
      <c r="C63" s="110">
        <f>SUM(C4:C47)+SUM(C51:C59)</f>
        <v>1654307.25</v>
      </c>
      <c r="D63" s="110">
        <f>SUM(D4:D47)+SUM(D51:D59)</f>
        <v>1058784.6400000001</v>
      </c>
      <c r="E63" s="110">
        <f>SUM(E4:E47)+SUM(E51:E59)</f>
        <v>960669.03</v>
      </c>
      <c r="F63" s="110"/>
      <c r="G63" s="110">
        <f>SUM(G4:G47)+SUM(G51:G59)</f>
        <v>985426.78</v>
      </c>
      <c r="H63" s="110"/>
      <c r="I63" s="76">
        <f t="shared" si="0"/>
        <v>-1</v>
      </c>
      <c r="J63" s="76"/>
    </row>
    <row r="64" spans="1:18" customFormat="1" x14ac:dyDescent="0.2">
      <c r="C64" s="97"/>
      <c r="D64" s="112"/>
      <c r="E64" s="110"/>
      <c r="F64" s="110"/>
      <c r="G64" s="110"/>
      <c r="H64" s="110"/>
    </row>
    <row r="65" spans="3:8" customFormat="1" x14ac:dyDescent="0.2">
      <c r="C65" s="97"/>
      <c r="D65" s="112"/>
      <c r="E65" s="110"/>
      <c r="F65" s="110"/>
      <c r="G65" s="110"/>
      <c r="H65" s="110"/>
    </row>
    <row r="66" spans="3:8" customFormat="1" x14ac:dyDescent="0.2">
      <c r="C66" s="97"/>
      <c r="D66" s="112"/>
      <c r="E66" s="97"/>
      <c r="F66" s="97"/>
      <c r="G66" s="97"/>
      <c r="H66" s="97"/>
    </row>
    <row r="67" spans="3:8" customFormat="1" x14ac:dyDescent="0.2">
      <c r="C67" s="97"/>
      <c r="D67" s="112"/>
      <c r="E67" s="97"/>
      <c r="F67" s="97"/>
      <c r="G67" s="97"/>
      <c r="H67" s="97"/>
    </row>
    <row r="68" spans="3:8" customFormat="1" x14ac:dyDescent="0.2">
      <c r="C68" s="97"/>
      <c r="D68" s="112"/>
      <c r="E68" s="97"/>
      <c r="F68" s="97"/>
      <c r="G68" s="97"/>
      <c r="H68" s="97"/>
    </row>
    <row r="69" spans="3:8" customFormat="1" x14ac:dyDescent="0.2">
      <c r="C69" s="97"/>
      <c r="D69" s="112"/>
      <c r="E69" s="97"/>
      <c r="F69" s="97"/>
      <c r="G69" s="97"/>
      <c r="H69" s="97"/>
    </row>
    <row r="70" spans="3:8" customFormat="1" x14ac:dyDescent="0.2">
      <c r="C70" s="97"/>
      <c r="D70" s="112"/>
      <c r="E70" s="97"/>
      <c r="F70" s="97"/>
      <c r="G70" s="97"/>
      <c r="H70" s="97"/>
    </row>
    <row r="71" spans="3:8" customFormat="1" x14ac:dyDescent="0.2">
      <c r="C71" s="97"/>
      <c r="D71" s="112"/>
      <c r="E71" s="97"/>
      <c r="F71" s="97"/>
      <c r="G71" s="97"/>
      <c r="H71" s="97"/>
    </row>
    <row r="72" spans="3:8" customFormat="1" x14ac:dyDescent="0.2">
      <c r="C72" s="97"/>
      <c r="D72" s="112"/>
      <c r="E72" s="97"/>
      <c r="F72" s="97"/>
      <c r="G72" s="97"/>
      <c r="H72" s="97"/>
    </row>
    <row r="73" spans="3:8" customFormat="1" x14ac:dyDescent="0.2">
      <c r="C73" s="97"/>
      <c r="D73" s="112"/>
      <c r="E73" s="97"/>
      <c r="F73" s="97"/>
      <c r="G73" s="97"/>
      <c r="H73" s="97"/>
    </row>
    <row r="74" spans="3:8" customFormat="1" x14ac:dyDescent="0.2">
      <c r="C74" s="97"/>
      <c r="D74" s="112"/>
      <c r="E74" s="97"/>
      <c r="F74" s="97"/>
      <c r="G74" s="97"/>
      <c r="H74" s="97"/>
    </row>
    <row r="75" spans="3:8" customFormat="1" x14ac:dyDescent="0.2">
      <c r="C75" s="97"/>
      <c r="D75" s="112"/>
      <c r="E75" s="97"/>
      <c r="F75" s="97"/>
      <c r="G75" s="97"/>
      <c r="H75" s="97"/>
    </row>
    <row r="76" spans="3:8" customFormat="1" x14ac:dyDescent="0.2">
      <c r="C76" s="97"/>
      <c r="D76" s="112"/>
      <c r="E76" s="97"/>
      <c r="F76" s="97"/>
      <c r="G76" s="97"/>
      <c r="H76" s="97"/>
    </row>
    <row r="77" spans="3:8" customFormat="1" x14ac:dyDescent="0.2">
      <c r="C77" s="97"/>
      <c r="D77" s="112"/>
      <c r="E77" s="97"/>
      <c r="F77" s="97"/>
      <c r="G77" s="97"/>
      <c r="H77" s="97"/>
    </row>
    <row r="78" spans="3:8" customFormat="1" x14ac:dyDescent="0.2">
      <c r="C78" s="97"/>
      <c r="D78" s="112"/>
      <c r="E78" s="97"/>
      <c r="F78" s="97"/>
      <c r="G78" s="97"/>
      <c r="H78" s="97"/>
    </row>
    <row r="79" spans="3:8" customFormat="1" x14ac:dyDescent="0.2">
      <c r="C79" s="97"/>
      <c r="D79" s="112"/>
      <c r="E79" s="97"/>
      <c r="F79" s="97"/>
      <c r="G79" s="97"/>
      <c r="H79" s="97"/>
    </row>
    <row r="80" spans="3:8" customFormat="1" x14ac:dyDescent="0.2">
      <c r="C80" s="97"/>
      <c r="D80" s="112"/>
      <c r="E80" s="97"/>
      <c r="F80" s="97"/>
      <c r="G80" s="97"/>
      <c r="H80" s="97"/>
    </row>
    <row r="81" spans="3:8" customFormat="1" x14ac:dyDescent="0.2">
      <c r="C81" s="97"/>
      <c r="D81" s="112"/>
      <c r="E81" s="97"/>
      <c r="F81" s="97"/>
      <c r="G81" s="97"/>
      <c r="H81" s="97"/>
    </row>
    <row r="82" spans="3:8" customFormat="1" x14ac:dyDescent="0.2">
      <c r="C82" s="97"/>
      <c r="D82" s="112"/>
      <c r="E82" s="97"/>
      <c r="F82" s="97"/>
      <c r="G82" s="97"/>
      <c r="H82" s="97"/>
    </row>
    <row r="83" spans="3:8" customFormat="1" x14ac:dyDescent="0.2">
      <c r="C83" s="97"/>
      <c r="D83" s="112"/>
      <c r="E83" s="97"/>
      <c r="F83" s="97"/>
      <c r="G83" s="97"/>
      <c r="H83" s="97"/>
    </row>
    <row r="84" spans="3:8" customFormat="1" x14ac:dyDescent="0.2">
      <c r="C84" s="97"/>
      <c r="D84" s="112"/>
      <c r="E84" s="97"/>
      <c r="F84" s="97"/>
      <c r="G84" s="97"/>
      <c r="H84" s="97"/>
    </row>
    <row r="85" spans="3:8" customFormat="1" x14ac:dyDescent="0.2">
      <c r="C85" s="97"/>
      <c r="D85" s="112"/>
      <c r="E85" s="97"/>
      <c r="F85" s="97"/>
      <c r="G85" s="97"/>
      <c r="H85" s="97"/>
    </row>
    <row r="86" spans="3:8" customFormat="1" x14ac:dyDescent="0.2">
      <c r="C86" s="97"/>
      <c r="D86" s="112"/>
      <c r="E86" s="97"/>
      <c r="F86" s="97"/>
      <c r="G86" s="97"/>
      <c r="H86" s="97"/>
    </row>
    <row r="87" spans="3:8" customFormat="1" x14ac:dyDescent="0.2">
      <c r="C87" s="97"/>
      <c r="D87" s="112"/>
      <c r="E87" s="97"/>
      <c r="F87" s="97"/>
      <c r="G87" s="97"/>
      <c r="H87" s="97"/>
    </row>
    <row r="88" spans="3:8" customFormat="1" x14ac:dyDescent="0.2">
      <c r="C88" s="97"/>
      <c r="D88" s="112"/>
      <c r="E88" s="97"/>
      <c r="F88" s="97"/>
      <c r="G88" s="97"/>
      <c r="H88" s="97"/>
    </row>
    <row r="89" spans="3:8" customFormat="1" x14ac:dyDescent="0.2">
      <c r="C89" s="97"/>
      <c r="D89" s="112"/>
      <c r="E89" s="97"/>
      <c r="F89" s="97"/>
      <c r="G89" s="97"/>
      <c r="H89" s="97"/>
    </row>
    <row r="90" spans="3:8" customFormat="1" x14ac:dyDescent="0.2">
      <c r="C90" s="97"/>
      <c r="D90" s="112"/>
      <c r="E90" s="97"/>
      <c r="F90" s="97"/>
      <c r="G90" s="97"/>
      <c r="H90" s="97"/>
    </row>
    <row r="91" spans="3:8" customFormat="1" x14ac:dyDescent="0.2">
      <c r="C91" s="97"/>
      <c r="D91" s="112"/>
      <c r="E91" s="97"/>
      <c r="F91" s="97"/>
      <c r="G91" s="97"/>
      <c r="H91" s="97"/>
    </row>
    <row r="92" spans="3:8" customFormat="1" x14ac:dyDescent="0.2">
      <c r="C92" s="97"/>
      <c r="D92" s="112"/>
      <c r="E92" s="97"/>
      <c r="F92" s="97"/>
      <c r="G92" s="97"/>
      <c r="H92" s="97"/>
    </row>
    <row r="93" spans="3:8" customFormat="1" x14ac:dyDescent="0.2">
      <c r="C93" s="97"/>
      <c r="D93" s="112"/>
      <c r="E93" s="97"/>
      <c r="F93" s="97"/>
      <c r="G93" s="97"/>
      <c r="H93" s="97"/>
    </row>
    <row r="94" spans="3:8" customFormat="1" x14ac:dyDescent="0.2">
      <c r="C94" s="97"/>
      <c r="D94" s="112"/>
      <c r="E94" s="97"/>
      <c r="F94" s="97"/>
      <c r="G94" s="97"/>
      <c r="H94" s="97"/>
    </row>
    <row r="95" spans="3:8" customFormat="1" x14ac:dyDescent="0.2">
      <c r="C95" s="97"/>
      <c r="D95" s="112"/>
      <c r="E95" s="97"/>
      <c r="F95" s="97"/>
      <c r="G95" s="97"/>
      <c r="H95" s="97"/>
    </row>
    <row r="96" spans="3:8" customFormat="1" x14ac:dyDescent="0.2">
      <c r="C96" s="97"/>
      <c r="D96" s="112"/>
      <c r="E96" s="97"/>
      <c r="F96" s="97"/>
      <c r="G96" s="97"/>
      <c r="H96" s="97"/>
    </row>
    <row r="97" spans="3:8" customFormat="1" x14ac:dyDescent="0.2">
      <c r="C97" s="97"/>
      <c r="D97" s="112"/>
      <c r="E97" s="97"/>
      <c r="F97" s="97"/>
      <c r="G97" s="97"/>
      <c r="H97" s="97"/>
    </row>
    <row r="98" spans="3:8" customFormat="1" x14ac:dyDescent="0.2">
      <c r="C98" s="97"/>
      <c r="D98" s="112"/>
      <c r="E98" s="97"/>
      <c r="F98" s="97"/>
      <c r="G98" s="97"/>
      <c r="H98" s="97"/>
    </row>
    <row r="99" spans="3:8" customFormat="1" x14ac:dyDescent="0.2">
      <c r="C99" s="97"/>
      <c r="D99" s="112"/>
      <c r="E99" s="97"/>
      <c r="F99" s="97"/>
      <c r="G99" s="97"/>
      <c r="H99" s="97"/>
    </row>
    <row r="100" spans="3:8" customFormat="1" x14ac:dyDescent="0.2">
      <c r="C100" s="97"/>
      <c r="D100" s="112"/>
      <c r="E100" s="97"/>
      <c r="F100" s="97"/>
      <c r="G100" s="97"/>
      <c r="H100" s="97"/>
    </row>
    <row r="101" spans="3:8" customFormat="1" x14ac:dyDescent="0.2">
      <c r="C101" s="97"/>
      <c r="D101" s="112"/>
      <c r="E101" s="97"/>
      <c r="F101" s="97"/>
      <c r="G101" s="97"/>
      <c r="H101" s="97"/>
    </row>
    <row r="102" spans="3:8" customFormat="1" x14ac:dyDescent="0.2">
      <c r="C102" s="97"/>
      <c r="D102" s="112"/>
      <c r="E102" s="97"/>
      <c r="F102" s="97"/>
      <c r="G102" s="97"/>
      <c r="H102" s="97"/>
    </row>
    <row r="103" spans="3:8" customFormat="1" x14ac:dyDescent="0.2">
      <c r="C103" s="97"/>
      <c r="D103" s="112"/>
      <c r="E103" s="97"/>
      <c r="F103" s="97"/>
      <c r="G103" s="97"/>
      <c r="H103" s="97"/>
    </row>
    <row r="104" spans="3:8" customFormat="1" x14ac:dyDescent="0.2">
      <c r="C104" s="97"/>
      <c r="D104" s="112"/>
      <c r="E104" s="97"/>
      <c r="F104" s="97"/>
      <c r="G104" s="97"/>
      <c r="H104" s="97"/>
    </row>
    <row r="105" spans="3:8" customFormat="1" x14ac:dyDescent="0.2">
      <c r="C105" s="97"/>
      <c r="D105" s="112"/>
      <c r="E105" s="97"/>
      <c r="F105" s="97"/>
      <c r="G105" s="97"/>
      <c r="H105" s="97"/>
    </row>
    <row r="106" spans="3:8" customFormat="1" x14ac:dyDescent="0.2">
      <c r="C106" s="97"/>
      <c r="D106" s="112"/>
      <c r="E106" s="97"/>
      <c r="F106" s="97"/>
      <c r="G106" s="97"/>
      <c r="H106" s="97"/>
    </row>
    <row r="107" spans="3:8" customFormat="1" x14ac:dyDescent="0.2">
      <c r="C107" s="97"/>
      <c r="D107" s="112"/>
      <c r="E107" s="97"/>
      <c r="F107" s="97"/>
      <c r="G107" s="97"/>
      <c r="H107" s="97"/>
    </row>
    <row r="108" spans="3:8" customFormat="1" x14ac:dyDescent="0.2">
      <c r="C108" s="97"/>
      <c r="D108" s="112"/>
      <c r="E108" s="97"/>
      <c r="F108" s="97"/>
      <c r="G108" s="97"/>
      <c r="H108" s="97"/>
    </row>
    <row r="109" spans="3:8" customFormat="1" x14ac:dyDescent="0.2">
      <c r="C109" s="97"/>
      <c r="D109" s="112"/>
      <c r="E109" s="97"/>
      <c r="F109" s="97"/>
      <c r="G109" s="97"/>
      <c r="H109" s="97"/>
    </row>
    <row r="110" spans="3:8" customFormat="1" x14ac:dyDescent="0.2">
      <c r="C110" s="97"/>
      <c r="D110" s="112"/>
      <c r="E110" s="97"/>
      <c r="F110" s="97"/>
      <c r="G110" s="97"/>
      <c r="H110" s="97"/>
    </row>
    <row r="111" spans="3:8" customFormat="1" x14ac:dyDescent="0.2">
      <c r="C111" s="97"/>
      <c r="D111" s="112"/>
      <c r="E111" s="97"/>
      <c r="F111" s="97"/>
      <c r="G111" s="97"/>
      <c r="H111" s="97"/>
    </row>
    <row r="112" spans="3:8" customFormat="1" x14ac:dyDescent="0.2">
      <c r="C112" s="97"/>
      <c r="D112" s="112"/>
      <c r="E112" s="97"/>
      <c r="F112" s="97"/>
      <c r="G112" s="97"/>
      <c r="H112" s="97"/>
    </row>
    <row r="113" spans="3:8" customFormat="1" x14ac:dyDescent="0.2">
      <c r="C113" s="97"/>
      <c r="D113" s="112"/>
      <c r="E113" s="97"/>
      <c r="F113" s="97"/>
      <c r="G113" s="97"/>
      <c r="H113" s="97"/>
    </row>
    <row r="114" spans="3:8" customFormat="1" x14ac:dyDescent="0.2">
      <c r="C114" s="97"/>
      <c r="D114" s="112"/>
      <c r="E114" s="97"/>
      <c r="F114" s="97"/>
      <c r="G114" s="97"/>
      <c r="H114" s="97"/>
    </row>
    <row r="115" spans="3:8" customFormat="1" x14ac:dyDescent="0.2">
      <c r="C115" s="97"/>
      <c r="D115" s="112"/>
      <c r="E115" s="97"/>
      <c r="F115" s="97"/>
      <c r="G115" s="97"/>
      <c r="H115" s="97"/>
    </row>
    <row r="116" spans="3:8" customFormat="1" x14ac:dyDescent="0.2">
      <c r="C116" s="97"/>
      <c r="D116" s="112"/>
      <c r="E116" s="97"/>
      <c r="F116" s="97"/>
      <c r="G116" s="97"/>
      <c r="H116" s="97"/>
    </row>
    <row r="117" spans="3:8" customFormat="1" x14ac:dyDescent="0.2">
      <c r="C117" s="97"/>
      <c r="D117" s="112"/>
      <c r="E117" s="97"/>
      <c r="F117" s="97"/>
      <c r="G117" s="97"/>
      <c r="H117" s="97"/>
    </row>
    <row r="118" spans="3:8" customFormat="1" x14ac:dyDescent="0.2">
      <c r="C118" s="97"/>
      <c r="D118" s="112"/>
      <c r="E118" s="97"/>
      <c r="F118" s="97"/>
      <c r="G118" s="97"/>
      <c r="H118" s="97"/>
    </row>
    <row r="119" spans="3:8" customFormat="1" x14ac:dyDescent="0.2">
      <c r="C119" s="97"/>
      <c r="D119" s="112"/>
      <c r="E119" s="97"/>
      <c r="F119" s="97"/>
      <c r="G119" s="97"/>
      <c r="H119" s="97"/>
    </row>
    <row r="120" spans="3:8" customFormat="1" x14ac:dyDescent="0.2">
      <c r="C120" s="97"/>
      <c r="D120" s="112"/>
      <c r="E120" s="97"/>
      <c r="F120" s="97"/>
      <c r="G120" s="97"/>
      <c r="H120" s="97"/>
    </row>
    <row r="121" spans="3:8" customFormat="1" x14ac:dyDescent="0.2">
      <c r="C121" s="97"/>
      <c r="D121" s="112"/>
      <c r="E121" s="97"/>
      <c r="F121" s="97"/>
      <c r="G121" s="97"/>
      <c r="H121" s="97"/>
    </row>
    <row r="122" spans="3:8" customFormat="1" x14ac:dyDescent="0.2">
      <c r="C122" s="97"/>
      <c r="D122" s="112"/>
      <c r="E122" s="97"/>
      <c r="F122" s="97"/>
      <c r="G122" s="97"/>
      <c r="H122" s="97"/>
    </row>
    <row r="123" spans="3:8" customFormat="1" x14ac:dyDescent="0.2">
      <c r="C123" s="97"/>
      <c r="D123" s="112"/>
      <c r="E123" s="97"/>
      <c r="F123" s="97"/>
      <c r="G123" s="97"/>
      <c r="H123" s="97"/>
    </row>
    <row r="124" spans="3:8" customFormat="1" x14ac:dyDescent="0.2">
      <c r="C124" s="97"/>
      <c r="D124" s="112"/>
      <c r="E124" s="97"/>
      <c r="F124" s="97"/>
      <c r="G124" s="97"/>
      <c r="H124" s="97"/>
    </row>
    <row r="125" spans="3:8" customFormat="1" x14ac:dyDescent="0.2">
      <c r="C125" s="97"/>
      <c r="D125" s="112"/>
      <c r="E125" s="97"/>
      <c r="F125" s="97"/>
      <c r="G125" s="97"/>
      <c r="H125" s="97"/>
    </row>
    <row r="126" spans="3:8" customFormat="1" x14ac:dyDescent="0.2">
      <c r="C126" s="97"/>
      <c r="D126" s="112"/>
      <c r="E126" s="97"/>
      <c r="F126" s="97"/>
      <c r="G126" s="97"/>
      <c r="H126" s="97"/>
    </row>
    <row r="127" spans="3:8" customFormat="1" x14ac:dyDescent="0.2">
      <c r="C127" s="97"/>
      <c r="D127" s="112"/>
      <c r="E127" s="97"/>
      <c r="F127" s="97"/>
      <c r="G127" s="97"/>
      <c r="H127" s="97"/>
    </row>
    <row r="128" spans="3:8" customFormat="1" x14ac:dyDescent="0.2">
      <c r="C128" s="97"/>
      <c r="D128" s="112"/>
      <c r="E128" s="97"/>
      <c r="F128" s="97"/>
      <c r="G128" s="97"/>
      <c r="H128" s="97"/>
    </row>
    <row r="129" spans="3:8" customFormat="1" x14ac:dyDescent="0.2">
      <c r="C129" s="97"/>
      <c r="D129" s="112"/>
      <c r="E129" s="97"/>
      <c r="F129" s="97"/>
      <c r="G129" s="97"/>
      <c r="H129" s="97"/>
    </row>
    <row r="130" spans="3:8" customFormat="1" x14ac:dyDescent="0.2">
      <c r="C130" s="97"/>
      <c r="D130" s="112"/>
      <c r="E130" s="97"/>
      <c r="F130" s="97"/>
      <c r="G130" s="97"/>
      <c r="H130" s="97"/>
    </row>
    <row r="131" spans="3:8" customFormat="1" x14ac:dyDescent="0.2">
      <c r="C131" s="97"/>
      <c r="D131" s="112"/>
      <c r="E131" s="97"/>
      <c r="F131" s="97"/>
      <c r="G131" s="97"/>
      <c r="H131" s="97"/>
    </row>
    <row r="132" spans="3:8" customFormat="1" x14ac:dyDescent="0.2">
      <c r="C132" s="97"/>
      <c r="D132" s="112"/>
      <c r="E132" s="97"/>
      <c r="F132" s="97"/>
      <c r="G132" s="97"/>
      <c r="H132" s="97"/>
    </row>
    <row r="133" spans="3:8" customFormat="1" x14ac:dyDescent="0.2">
      <c r="C133" s="97"/>
      <c r="D133" s="112"/>
      <c r="E133" s="97"/>
      <c r="F133" s="97"/>
      <c r="G133" s="97"/>
      <c r="H133" s="97"/>
    </row>
    <row r="134" spans="3:8" customFormat="1" x14ac:dyDescent="0.2">
      <c r="C134" s="97"/>
      <c r="D134" s="112"/>
      <c r="E134" s="97"/>
      <c r="F134" s="97"/>
      <c r="G134" s="97"/>
      <c r="H134" s="97"/>
    </row>
    <row r="135" spans="3:8" customFormat="1" x14ac:dyDescent="0.2">
      <c r="C135" s="97"/>
      <c r="D135" s="112"/>
      <c r="E135" s="97"/>
      <c r="F135" s="97"/>
      <c r="G135" s="97"/>
      <c r="H135" s="97"/>
    </row>
    <row r="136" spans="3:8" customFormat="1" x14ac:dyDescent="0.2">
      <c r="C136" s="97"/>
      <c r="D136" s="112"/>
      <c r="E136" s="97"/>
      <c r="F136" s="97"/>
      <c r="G136" s="97"/>
      <c r="H136" s="97"/>
    </row>
    <row r="137" spans="3:8" customFormat="1" x14ac:dyDescent="0.2">
      <c r="C137" s="97"/>
      <c r="D137" s="112"/>
      <c r="E137" s="97"/>
      <c r="F137" s="97"/>
      <c r="G137" s="97"/>
      <c r="H137" s="97"/>
    </row>
    <row r="138" spans="3:8" customFormat="1" x14ac:dyDescent="0.2">
      <c r="C138" s="97"/>
      <c r="D138" s="112"/>
      <c r="E138" s="97"/>
      <c r="F138" s="97"/>
      <c r="G138" s="97"/>
      <c r="H138" s="97"/>
    </row>
    <row r="139" spans="3:8" customFormat="1" x14ac:dyDescent="0.2">
      <c r="C139" s="97"/>
      <c r="D139" s="112"/>
      <c r="E139" s="97"/>
      <c r="F139" s="97"/>
      <c r="G139" s="97"/>
      <c r="H139" s="97"/>
    </row>
    <row r="140" spans="3:8" customFormat="1" x14ac:dyDescent="0.2">
      <c r="C140" s="97"/>
      <c r="D140" s="112"/>
      <c r="E140" s="97"/>
      <c r="F140" s="97"/>
      <c r="G140" s="97"/>
      <c r="H140" s="97"/>
    </row>
    <row r="141" spans="3:8" customFormat="1" x14ac:dyDescent="0.2">
      <c r="C141" s="97"/>
      <c r="D141" s="112"/>
      <c r="E141" s="97"/>
      <c r="F141" s="97"/>
      <c r="G141" s="97"/>
      <c r="H141" s="97"/>
    </row>
    <row r="142" spans="3:8" customFormat="1" x14ac:dyDescent="0.2">
      <c r="C142" s="97"/>
      <c r="D142" s="112"/>
      <c r="E142" s="97"/>
      <c r="F142" s="97"/>
      <c r="G142" s="97"/>
      <c r="H142" s="97"/>
    </row>
    <row r="143" spans="3:8" customFormat="1" x14ac:dyDescent="0.2">
      <c r="C143" s="97"/>
      <c r="D143" s="112"/>
      <c r="E143" s="97"/>
      <c r="F143" s="97"/>
      <c r="G143" s="97"/>
      <c r="H143" s="97"/>
    </row>
    <row r="144" spans="3:8" customFormat="1" x14ac:dyDescent="0.2">
      <c r="C144" s="97"/>
      <c r="D144" s="112"/>
      <c r="E144" s="97"/>
      <c r="F144" s="97"/>
      <c r="G144" s="97"/>
      <c r="H144" s="97"/>
    </row>
    <row r="145" spans="3:8" customFormat="1" x14ac:dyDescent="0.2">
      <c r="C145" s="97"/>
      <c r="D145" s="112"/>
      <c r="E145" s="97"/>
      <c r="F145" s="97"/>
      <c r="G145" s="97"/>
      <c r="H145" s="97"/>
    </row>
    <row r="146" spans="3:8" customFormat="1" x14ac:dyDescent="0.2">
      <c r="C146" s="97"/>
      <c r="D146" s="112"/>
      <c r="E146" s="97"/>
      <c r="F146" s="97"/>
      <c r="G146" s="97"/>
      <c r="H146" s="97"/>
    </row>
    <row r="147" spans="3:8" customFormat="1" x14ac:dyDescent="0.2">
      <c r="C147" s="97"/>
      <c r="D147" s="112"/>
      <c r="E147" s="97"/>
      <c r="F147" s="97"/>
      <c r="G147" s="97"/>
      <c r="H147" s="97"/>
    </row>
    <row r="148" spans="3:8" customFormat="1" x14ac:dyDescent="0.2">
      <c r="C148" s="97"/>
      <c r="D148" s="112"/>
      <c r="E148" s="97"/>
      <c r="F148" s="97"/>
      <c r="G148" s="97"/>
      <c r="H148" s="97"/>
    </row>
    <row r="149" spans="3:8" customFormat="1" x14ac:dyDescent="0.2">
      <c r="C149" s="97"/>
      <c r="D149" s="112"/>
      <c r="E149" s="97"/>
      <c r="F149" s="97"/>
      <c r="G149" s="97"/>
      <c r="H149" s="97"/>
    </row>
    <row r="150" spans="3:8" customFormat="1" x14ac:dyDescent="0.2">
      <c r="C150" s="97"/>
      <c r="D150" s="112"/>
      <c r="E150" s="97"/>
      <c r="F150" s="97"/>
      <c r="G150" s="97"/>
      <c r="H150" s="97"/>
    </row>
    <row r="151" spans="3:8" customFormat="1" x14ac:dyDescent="0.2">
      <c r="C151" s="97"/>
      <c r="D151" s="112"/>
      <c r="E151" s="97"/>
      <c r="F151" s="97"/>
      <c r="G151" s="97"/>
      <c r="H151" s="97"/>
    </row>
    <row r="152" spans="3:8" customFormat="1" x14ac:dyDescent="0.2">
      <c r="C152" s="97"/>
      <c r="D152" s="112"/>
      <c r="E152" s="97"/>
      <c r="F152" s="97"/>
      <c r="G152" s="97"/>
      <c r="H152" s="97"/>
    </row>
    <row r="153" spans="3:8" customFormat="1" x14ac:dyDescent="0.2">
      <c r="C153" s="97"/>
      <c r="D153" s="112"/>
      <c r="E153" s="97"/>
      <c r="F153" s="97"/>
      <c r="G153" s="97"/>
      <c r="H153" s="97"/>
    </row>
    <row r="154" spans="3:8" customFormat="1" x14ac:dyDescent="0.2">
      <c r="C154" s="97"/>
      <c r="D154" s="112"/>
      <c r="E154" s="97"/>
      <c r="F154" s="97"/>
      <c r="G154" s="97"/>
      <c r="H154" s="97"/>
    </row>
    <row r="155" spans="3:8" customFormat="1" x14ac:dyDescent="0.2">
      <c r="C155" s="97"/>
      <c r="D155" s="112"/>
      <c r="E155" s="97"/>
      <c r="F155" s="97"/>
      <c r="G155" s="97"/>
      <c r="H155" s="97"/>
    </row>
    <row r="156" spans="3:8" customFormat="1" x14ac:dyDescent="0.2">
      <c r="C156" s="97"/>
      <c r="D156" s="112"/>
      <c r="E156" s="97"/>
      <c r="F156" s="97"/>
      <c r="G156" s="97"/>
      <c r="H156" s="97"/>
    </row>
    <row r="157" spans="3:8" customFormat="1" x14ac:dyDescent="0.2">
      <c r="C157" s="97"/>
      <c r="D157" s="112"/>
      <c r="E157" s="97"/>
      <c r="F157" s="97"/>
      <c r="G157" s="97"/>
      <c r="H157" s="97"/>
    </row>
    <row r="158" spans="3:8" customFormat="1" x14ac:dyDescent="0.2">
      <c r="C158" s="97"/>
      <c r="D158" s="112"/>
      <c r="E158" s="97"/>
      <c r="F158" s="97"/>
      <c r="G158" s="97"/>
      <c r="H158" s="97"/>
    </row>
    <row r="159" spans="3:8" customFormat="1" x14ac:dyDescent="0.2">
      <c r="C159" s="97"/>
      <c r="D159" s="112"/>
      <c r="E159" s="97"/>
      <c r="F159" s="97"/>
      <c r="G159" s="97"/>
      <c r="H159" s="97"/>
    </row>
    <row r="160" spans="3:8" customFormat="1" x14ac:dyDescent="0.2">
      <c r="C160" s="97"/>
      <c r="D160" s="112"/>
      <c r="E160" s="97"/>
      <c r="F160" s="97"/>
      <c r="G160" s="97"/>
      <c r="H160" s="97"/>
    </row>
    <row r="161" spans="3:8" customFormat="1" x14ac:dyDescent="0.2">
      <c r="C161" s="97"/>
      <c r="D161" s="112"/>
      <c r="E161" s="97"/>
      <c r="F161" s="97"/>
      <c r="G161" s="97"/>
      <c r="H161" s="97"/>
    </row>
    <row r="162" spans="3:8" customFormat="1" x14ac:dyDescent="0.2">
      <c r="C162" s="97"/>
      <c r="D162" s="112"/>
      <c r="E162" s="97"/>
      <c r="F162" s="97"/>
      <c r="G162" s="97"/>
      <c r="H162" s="97"/>
    </row>
    <row r="163" spans="3:8" customFormat="1" x14ac:dyDescent="0.2">
      <c r="C163" s="97"/>
      <c r="D163" s="112"/>
      <c r="E163" s="97"/>
      <c r="F163" s="97"/>
      <c r="G163" s="97"/>
      <c r="H163" s="97"/>
    </row>
    <row r="164" spans="3:8" customFormat="1" x14ac:dyDescent="0.2">
      <c r="C164" s="97"/>
      <c r="D164" s="112"/>
      <c r="E164" s="97"/>
      <c r="F164" s="97"/>
      <c r="G164" s="97"/>
      <c r="H164" s="97"/>
    </row>
    <row r="165" spans="3:8" customFormat="1" x14ac:dyDescent="0.2">
      <c r="C165" s="97"/>
      <c r="D165" s="112"/>
      <c r="E165" s="97"/>
      <c r="F165" s="97"/>
      <c r="G165" s="97"/>
      <c r="H165" s="97"/>
    </row>
    <row r="166" spans="3:8" customFormat="1" x14ac:dyDescent="0.2">
      <c r="C166" s="97"/>
      <c r="D166" s="112"/>
      <c r="E166" s="97"/>
      <c r="F166" s="97"/>
      <c r="G166" s="97"/>
      <c r="H166" s="97"/>
    </row>
    <row r="167" spans="3:8" customFormat="1" x14ac:dyDescent="0.2">
      <c r="C167" s="97"/>
      <c r="D167" s="112"/>
      <c r="E167" s="97"/>
      <c r="F167" s="97"/>
      <c r="G167" s="97"/>
      <c r="H167" s="97"/>
    </row>
    <row r="168" spans="3:8" customFormat="1" x14ac:dyDescent="0.2">
      <c r="C168" s="97"/>
      <c r="D168" s="112"/>
      <c r="E168" s="97"/>
      <c r="F168" s="97"/>
      <c r="G168" s="97"/>
      <c r="H168" s="97"/>
    </row>
    <row r="169" spans="3:8" customFormat="1" x14ac:dyDescent="0.2">
      <c r="C169" s="97"/>
      <c r="D169" s="112"/>
      <c r="E169" s="97"/>
      <c r="F169" s="97"/>
      <c r="G169" s="97"/>
      <c r="H169" s="97"/>
    </row>
    <row r="170" spans="3:8" customFormat="1" x14ac:dyDescent="0.2">
      <c r="C170" s="97"/>
      <c r="D170" s="112"/>
      <c r="E170" s="97"/>
      <c r="F170" s="97"/>
      <c r="G170" s="97"/>
      <c r="H170" s="97"/>
    </row>
    <row r="171" spans="3:8" customFormat="1" x14ac:dyDescent="0.2">
      <c r="C171" s="97"/>
      <c r="D171" s="112"/>
      <c r="E171" s="97"/>
      <c r="F171" s="97"/>
      <c r="G171" s="97"/>
      <c r="H171" s="97"/>
    </row>
    <row r="172" spans="3:8" customFormat="1" x14ac:dyDescent="0.2">
      <c r="C172" s="97"/>
      <c r="D172" s="112"/>
      <c r="E172" s="97"/>
      <c r="F172" s="97"/>
      <c r="G172" s="97"/>
      <c r="H172" s="97"/>
    </row>
    <row r="173" spans="3:8" customFormat="1" x14ac:dyDescent="0.2">
      <c r="C173" s="97"/>
      <c r="D173" s="112"/>
      <c r="E173" s="97"/>
      <c r="F173" s="97"/>
      <c r="G173" s="97"/>
      <c r="H173" s="97"/>
    </row>
    <row r="174" spans="3:8" customFormat="1" x14ac:dyDescent="0.2">
      <c r="C174" s="97"/>
      <c r="D174" s="112"/>
      <c r="E174" s="97"/>
      <c r="F174" s="97"/>
      <c r="G174" s="97"/>
      <c r="H174" s="97"/>
    </row>
    <row r="175" spans="3:8" customFormat="1" x14ac:dyDescent="0.2">
      <c r="C175" s="97"/>
      <c r="D175" s="112"/>
      <c r="E175" s="97"/>
      <c r="F175" s="97"/>
      <c r="G175" s="97"/>
      <c r="H175" s="97"/>
    </row>
    <row r="176" spans="3:8" customFormat="1" x14ac:dyDescent="0.2">
      <c r="C176" s="97"/>
      <c r="D176" s="112"/>
      <c r="E176" s="97"/>
      <c r="F176" s="97"/>
      <c r="G176" s="97"/>
      <c r="H176" s="97"/>
    </row>
    <row r="177" spans="3:8" customFormat="1" x14ac:dyDescent="0.2">
      <c r="C177" s="97"/>
      <c r="D177" s="112"/>
      <c r="E177" s="97"/>
      <c r="F177" s="97"/>
      <c r="G177" s="97"/>
      <c r="H177" s="97"/>
    </row>
    <row r="178" spans="3:8" customFormat="1" x14ac:dyDescent="0.2">
      <c r="C178" s="97"/>
      <c r="D178" s="112"/>
      <c r="E178" s="97"/>
      <c r="F178" s="97"/>
      <c r="G178" s="97"/>
      <c r="H178" s="97"/>
    </row>
    <row r="179" spans="3:8" customFormat="1" x14ac:dyDescent="0.2">
      <c r="C179" s="97"/>
      <c r="D179" s="112"/>
      <c r="E179" s="97"/>
      <c r="F179" s="97"/>
      <c r="G179" s="97"/>
      <c r="H179" s="97"/>
    </row>
    <row r="180" spans="3:8" customFormat="1" x14ac:dyDescent="0.2">
      <c r="C180" s="97"/>
      <c r="D180" s="112"/>
      <c r="E180" s="97"/>
      <c r="F180" s="97"/>
      <c r="G180" s="97"/>
      <c r="H180" s="97"/>
    </row>
    <row r="181" spans="3:8" customFormat="1" x14ac:dyDescent="0.2">
      <c r="C181" s="97"/>
      <c r="D181" s="112"/>
      <c r="E181" s="97"/>
      <c r="F181" s="97"/>
      <c r="G181" s="97"/>
      <c r="H181" s="97"/>
    </row>
    <row r="182" spans="3:8" customFormat="1" x14ac:dyDescent="0.2">
      <c r="C182" s="97"/>
      <c r="D182" s="112"/>
      <c r="E182" s="97"/>
      <c r="F182" s="97"/>
      <c r="G182" s="97"/>
      <c r="H182" s="97"/>
    </row>
    <row r="183" spans="3:8" customFormat="1" x14ac:dyDescent="0.2">
      <c r="C183" s="97"/>
      <c r="D183" s="112"/>
      <c r="E183" s="97"/>
      <c r="F183" s="97"/>
      <c r="G183" s="97"/>
      <c r="H183" s="97"/>
    </row>
    <row r="184" spans="3:8" customFormat="1" x14ac:dyDescent="0.2">
      <c r="C184" s="97"/>
      <c r="D184" s="112"/>
      <c r="E184" s="97"/>
      <c r="F184" s="97"/>
      <c r="G184" s="97"/>
      <c r="H184" s="97"/>
    </row>
    <row r="185" spans="3:8" customFormat="1" x14ac:dyDescent="0.2">
      <c r="C185" s="97"/>
      <c r="D185" s="112"/>
      <c r="E185" s="97"/>
      <c r="F185" s="97"/>
      <c r="G185" s="97"/>
      <c r="H185" s="97"/>
    </row>
    <row r="186" spans="3:8" customFormat="1" x14ac:dyDescent="0.2">
      <c r="C186" s="97"/>
      <c r="D186" s="112"/>
      <c r="E186" s="97"/>
      <c r="F186" s="97"/>
      <c r="G186" s="97"/>
      <c r="H186" s="97"/>
    </row>
    <row r="187" spans="3:8" customFormat="1" x14ac:dyDescent="0.2">
      <c r="C187" s="97"/>
      <c r="D187" s="112"/>
      <c r="E187" s="97"/>
      <c r="F187" s="97"/>
      <c r="G187" s="97"/>
      <c r="H187" s="97"/>
    </row>
    <row r="188" spans="3:8" customFormat="1" x14ac:dyDescent="0.2">
      <c r="C188" s="97"/>
      <c r="D188" s="112"/>
      <c r="E188" s="97"/>
      <c r="F188" s="97"/>
      <c r="G188" s="97"/>
      <c r="H188" s="97"/>
    </row>
    <row r="189" spans="3:8" customFormat="1" x14ac:dyDescent="0.2">
      <c r="C189" s="97"/>
      <c r="D189" s="112"/>
      <c r="E189" s="97"/>
      <c r="F189" s="97"/>
      <c r="G189" s="97"/>
      <c r="H189" s="97"/>
    </row>
    <row r="190" spans="3:8" customFormat="1" x14ac:dyDescent="0.2">
      <c r="C190" s="97"/>
      <c r="D190" s="112"/>
      <c r="E190" s="97"/>
      <c r="F190" s="97"/>
      <c r="G190" s="97"/>
      <c r="H190" s="97"/>
    </row>
    <row r="191" spans="3:8" customFormat="1" x14ac:dyDescent="0.2">
      <c r="C191" s="97"/>
      <c r="D191" s="112"/>
      <c r="E191" s="97"/>
      <c r="F191" s="97"/>
      <c r="G191" s="97"/>
      <c r="H191" s="97"/>
    </row>
    <row r="192" spans="3:8" customFormat="1" x14ac:dyDescent="0.2">
      <c r="C192" s="97"/>
      <c r="D192" s="112"/>
      <c r="E192" s="97"/>
      <c r="F192" s="97"/>
      <c r="G192" s="97"/>
      <c r="H192" s="97"/>
    </row>
    <row r="193" spans="3:8" customFormat="1" x14ac:dyDescent="0.2">
      <c r="C193" s="97"/>
      <c r="D193" s="112"/>
      <c r="E193" s="97"/>
      <c r="F193" s="97"/>
      <c r="G193" s="97"/>
      <c r="H193" s="97"/>
    </row>
    <row r="194" spans="3:8" customFormat="1" x14ac:dyDescent="0.2">
      <c r="C194" s="97"/>
      <c r="D194" s="112"/>
      <c r="E194" s="97"/>
      <c r="F194" s="97"/>
      <c r="G194" s="97"/>
      <c r="H194" s="97"/>
    </row>
    <row r="195" spans="3:8" customFormat="1" x14ac:dyDescent="0.2">
      <c r="C195" s="97"/>
      <c r="D195" s="112"/>
      <c r="E195" s="97"/>
      <c r="F195" s="97"/>
      <c r="G195" s="97"/>
      <c r="H195" s="97"/>
    </row>
    <row r="196" spans="3:8" customFormat="1" x14ac:dyDescent="0.2">
      <c r="C196" s="97"/>
      <c r="D196" s="112"/>
      <c r="E196" s="97"/>
      <c r="F196" s="97"/>
      <c r="G196" s="97"/>
      <c r="H196" s="97"/>
    </row>
    <row r="197" spans="3:8" customFormat="1" x14ac:dyDescent="0.2">
      <c r="C197" s="97"/>
      <c r="D197" s="112"/>
      <c r="E197" s="97"/>
      <c r="F197" s="97"/>
      <c r="G197" s="97"/>
      <c r="H197" s="97"/>
    </row>
    <row r="198" spans="3:8" customFormat="1" x14ac:dyDescent="0.2">
      <c r="C198" s="97"/>
      <c r="D198" s="112"/>
      <c r="E198" s="97"/>
      <c r="F198" s="97"/>
      <c r="G198" s="97"/>
      <c r="H198" s="97"/>
    </row>
    <row r="199" spans="3:8" customFormat="1" x14ac:dyDescent="0.2">
      <c r="C199" s="97"/>
      <c r="D199" s="112"/>
      <c r="E199" s="97"/>
      <c r="F199" s="97"/>
      <c r="G199" s="97"/>
      <c r="H199" s="97"/>
    </row>
    <row r="200" spans="3:8" customFormat="1" x14ac:dyDescent="0.2">
      <c r="C200" s="97"/>
      <c r="D200" s="112"/>
      <c r="E200" s="97"/>
      <c r="F200" s="97"/>
      <c r="G200" s="97"/>
      <c r="H200" s="97"/>
    </row>
    <row r="201" spans="3:8" customFormat="1" x14ac:dyDescent="0.2">
      <c r="C201" s="97"/>
      <c r="D201" s="112"/>
      <c r="E201" s="97"/>
      <c r="F201" s="97"/>
      <c r="G201" s="97"/>
      <c r="H201" s="97"/>
    </row>
    <row r="202" spans="3:8" customFormat="1" x14ac:dyDescent="0.2">
      <c r="C202" s="97"/>
      <c r="D202" s="112"/>
      <c r="E202" s="97"/>
      <c r="F202" s="97"/>
      <c r="G202" s="97"/>
      <c r="H202" s="97"/>
    </row>
    <row r="203" spans="3:8" customFormat="1" x14ac:dyDescent="0.2">
      <c r="C203" s="97"/>
      <c r="D203" s="112"/>
      <c r="E203" s="97"/>
      <c r="F203" s="97"/>
      <c r="G203" s="97"/>
      <c r="H203" s="97"/>
    </row>
    <row r="204" spans="3:8" customFormat="1" x14ac:dyDescent="0.2">
      <c r="C204" s="97"/>
      <c r="D204" s="112"/>
      <c r="E204" s="97"/>
      <c r="F204" s="97"/>
      <c r="G204" s="97"/>
      <c r="H204" s="97"/>
    </row>
    <row r="205" spans="3:8" customFormat="1" x14ac:dyDescent="0.2">
      <c r="C205" s="97"/>
      <c r="D205" s="112"/>
      <c r="E205" s="97"/>
      <c r="F205" s="97"/>
      <c r="G205" s="97"/>
      <c r="H205" s="97"/>
    </row>
    <row r="206" spans="3:8" customFormat="1" x14ac:dyDescent="0.2">
      <c r="C206" s="97"/>
      <c r="D206" s="112"/>
      <c r="E206" s="97"/>
      <c r="F206" s="97"/>
      <c r="G206" s="97"/>
      <c r="H206" s="97"/>
    </row>
    <row r="207" spans="3:8" customFormat="1" x14ac:dyDescent="0.2">
      <c r="C207" s="97"/>
      <c r="D207" s="112"/>
      <c r="E207" s="97"/>
      <c r="F207" s="97"/>
      <c r="G207" s="97"/>
      <c r="H207" s="97"/>
    </row>
    <row r="208" spans="3:8" customFormat="1" x14ac:dyDescent="0.2">
      <c r="C208" s="97"/>
      <c r="D208" s="112"/>
      <c r="E208" s="97"/>
      <c r="F208" s="97"/>
      <c r="G208" s="97"/>
      <c r="H208" s="97"/>
    </row>
    <row r="209" spans="3:8" customFormat="1" x14ac:dyDescent="0.2">
      <c r="C209" s="97"/>
      <c r="D209" s="112"/>
      <c r="E209" s="97"/>
      <c r="F209" s="97"/>
      <c r="G209" s="97"/>
      <c r="H209" s="97"/>
    </row>
    <row r="210" spans="3:8" customFormat="1" x14ac:dyDescent="0.2">
      <c r="C210" s="97"/>
      <c r="D210" s="112"/>
      <c r="E210" s="97"/>
      <c r="F210" s="97"/>
      <c r="G210" s="97"/>
      <c r="H210" s="97"/>
    </row>
    <row r="211" spans="3:8" customFormat="1" x14ac:dyDescent="0.2">
      <c r="C211" s="97"/>
      <c r="D211" s="112"/>
      <c r="E211" s="97"/>
      <c r="F211" s="97"/>
      <c r="G211" s="97"/>
      <c r="H211" s="97"/>
    </row>
    <row r="212" spans="3:8" customFormat="1" x14ac:dyDescent="0.2">
      <c r="C212" s="97"/>
      <c r="D212" s="112"/>
      <c r="E212" s="97"/>
      <c r="F212" s="97"/>
      <c r="G212" s="97"/>
      <c r="H212" s="97"/>
    </row>
    <row r="213" spans="3:8" customFormat="1" x14ac:dyDescent="0.2">
      <c r="C213" s="97"/>
      <c r="D213" s="112"/>
      <c r="E213" s="97"/>
      <c r="F213" s="97"/>
      <c r="G213" s="97"/>
      <c r="H213" s="97"/>
    </row>
    <row r="214" spans="3:8" customFormat="1" x14ac:dyDescent="0.2">
      <c r="C214" s="97"/>
      <c r="D214" s="112"/>
      <c r="E214" s="97"/>
      <c r="F214" s="97"/>
      <c r="G214" s="97"/>
      <c r="H214" s="97"/>
    </row>
    <row r="215" spans="3:8" customFormat="1" x14ac:dyDescent="0.2">
      <c r="C215" s="97"/>
      <c r="D215" s="112"/>
      <c r="E215" s="97"/>
      <c r="F215" s="97"/>
      <c r="G215" s="97"/>
      <c r="H215" s="97"/>
    </row>
    <row r="216" spans="3:8" customFormat="1" x14ac:dyDescent="0.2">
      <c r="C216" s="97"/>
      <c r="D216" s="112"/>
      <c r="E216" s="97"/>
      <c r="F216" s="97"/>
      <c r="G216" s="97"/>
      <c r="H216" s="97"/>
    </row>
    <row r="217" spans="3:8" customFormat="1" x14ac:dyDescent="0.2">
      <c r="C217" s="97"/>
      <c r="D217" s="112"/>
      <c r="E217" s="97"/>
      <c r="F217" s="97"/>
      <c r="G217" s="97"/>
      <c r="H217" s="97"/>
    </row>
    <row r="218" spans="3:8" customFormat="1" x14ac:dyDescent="0.2">
      <c r="C218" s="97"/>
      <c r="D218" s="112"/>
      <c r="E218" s="97"/>
      <c r="F218" s="97"/>
      <c r="G218" s="97"/>
      <c r="H218" s="97"/>
    </row>
    <row r="219" spans="3:8" customFormat="1" x14ac:dyDescent="0.2">
      <c r="C219" s="97"/>
      <c r="D219" s="112"/>
      <c r="E219" s="97"/>
      <c r="F219" s="97"/>
      <c r="G219" s="97"/>
      <c r="H219" s="97"/>
    </row>
    <row r="220" spans="3:8" customFormat="1" x14ac:dyDescent="0.2">
      <c r="C220" s="97"/>
      <c r="D220" s="112"/>
      <c r="E220" s="97"/>
      <c r="F220" s="97"/>
      <c r="G220" s="97"/>
      <c r="H220" s="97"/>
    </row>
    <row r="221" spans="3:8" customFormat="1" x14ac:dyDescent="0.2">
      <c r="C221" s="97"/>
      <c r="D221" s="112"/>
      <c r="E221" s="97"/>
      <c r="F221" s="97"/>
      <c r="G221" s="97"/>
      <c r="H221" s="97"/>
    </row>
    <row r="222" spans="3:8" customFormat="1" x14ac:dyDescent="0.2">
      <c r="C222" s="97"/>
      <c r="D222" s="112"/>
      <c r="E222" s="97"/>
      <c r="F222" s="97"/>
      <c r="G222" s="97"/>
      <c r="H222" s="97"/>
    </row>
    <row r="223" spans="3:8" customFormat="1" x14ac:dyDescent="0.2">
      <c r="C223" s="97"/>
      <c r="D223" s="112"/>
      <c r="E223" s="97"/>
      <c r="F223" s="97"/>
      <c r="G223" s="97"/>
      <c r="H223" s="97"/>
    </row>
    <row r="224" spans="3:8" customFormat="1" x14ac:dyDescent="0.2">
      <c r="C224" s="97"/>
      <c r="D224" s="112"/>
      <c r="E224" s="97"/>
      <c r="F224" s="97"/>
      <c r="G224" s="97"/>
      <c r="H224" s="97"/>
    </row>
    <row r="225" spans="3:8" customFormat="1" x14ac:dyDescent="0.2">
      <c r="C225" s="97"/>
      <c r="D225" s="112"/>
      <c r="E225" s="97"/>
      <c r="F225" s="97"/>
      <c r="G225" s="97"/>
      <c r="H225" s="97"/>
    </row>
    <row r="226" spans="3:8" customFormat="1" x14ac:dyDescent="0.2">
      <c r="C226" s="97"/>
      <c r="D226" s="112"/>
      <c r="E226" s="97"/>
      <c r="F226" s="97"/>
      <c r="G226" s="97"/>
      <c r="H226" s="97"/>
    </row>
    <row r="227" spans="3:8" customFormat="1" x14ac:dyDescent="0.2">
      <c r="C227" s="97"/>
      <c r="D227" s="112"/>
      <c r="E227" s="97"/>
      <c r="F227" s="97"/>
      <c r="G227" s="97"/>
      <c r="H227" s="97"/>
    </row>
    <row r="228" spans="3:8" customFormat="1" x14ac:dyDescent="0.2">
      <c r="C228" s="97"/>
      <c r="D228" s="112"/>
      <c r="E228" s="97"/>
      <c r="F228" s="97"/>
      <c r="G228" s="97"/>
      <c r="H228" s="97"/>
    </row>
    <row r="229" spans="3:8" customFormat="1" x14ac:dyDescent="0.2">
      <c r="C229" s="97"/>
      <c r="D229" s="112"/>
      <c r="E229" s="97"/>
      <c r="F229" s="97"/>
      <c r="G229" s="97"/>
      <c r="H229" s="97"/>
    </row>
    <row r="230" spans="3:8" customFormat="1" x14ac:dyDescent="0.2">
      <c r="C230" s="97"/>
      <c r="D230" s="112"/>
      <c r="E230" s="97"/>
      <c r="F230" s="97"/>
      <c r="G230" s="97"/>
      <c r="H230" s="97"/>
    </row>
    <row r="231" spans="3:8" customFormat="1" x14ac:dyDescent="0.2">
      <c r="C231" s="97"/>
      <c r="D231" s="112"/>
      <c r="E231" s="97"/>
      <c r="F231" s="97"/>
      <c r="G231" s="97"/>
      <c r="H231" s="97"/>
    </row>
    <row r="232" spans="3:8" customFormat="1" x14ac:dyDescent="0.2">
      <c r="C232" s="97"/>
      <c r="D232" s="112"/>
      <c r="E232" s="97"/>
      <c r="F232" s="97"/>
      <c r="G232" s="97"/>
      <c r="H232" s="97"/>
    </row>
    <row r="233" spans="3:8" customFormat="1" x14ac:dyDescent="0.2">
      <c r="C233" s="97"/>
      <c r="D233" s="112"/>
      <c r="E233" s="97"/>
      <c r="F233" s="97"/>
      <c r="G233" s="97"/>
      <c r="H233" s="97"/>
    </row>
    <row r="234" spans="3:8" customFormat="1" x14ac:dyDescent="0.2">
      <c r="C234" s="97"/>
      <c r="D234" s="112"/>
      <c r="E234" s="97"/>
      <c r="F234" s="97"/>
      <c r="G234" s="97"/>
      <c r="H234" s="97"/>
    </row>
    <row r="235" spans="3:8" customFormat="1" x14ac:dyDescent="0.2">
      <c r="C235" s="97"/>
      <c r="D235" s="112"/>
      <c r="E235" s="97"/>
      <c r="F235" s="97"/>
      <c r="G235" s="97"/>
      <c r="H235" s="97"/>
    </row>
    <row r="236" spans="3:8" customFormat="1" x14ac:dyDescent="0.2">
      <c r="C236" s="97"/>
      <c r="D236" s="112"/>
      <c r="E236" s="97"/>
      <c r="F236" s="97"/>
      <c r="G236" s="97"/>
      <c r="H236" s="97"/>
    </row>
    <row r="237" spans="3:8" customFormat="1" x14ac:dyDescent="0.2">
      <c r="C237" s="97"/>
      <c r="D237" s="112"/>
      <c r="E237" s="97"/>
      <c r="F237" s="97"/>
      <c r="G237" s="97"/>
      <c r="H237" s="97"/>
    </row>
    <row r="238" spans="3:8" customFormat="1" x14ac:dyDescent="0.2">
      <c r="C238" s="97"/>
      <c r="D238" s="112"/>
      <c r="E238" s="97"/>
      <c r="F238" s="97"/>
      <c r="G238" s="97"/>
      <c r="H238" s="97"/>
    </row>
    <row r="239" spans="3:8" customFormat="1" x14ac:dyDescent="0.2">
      <c r="C239" s="97"/>
      <c r="D239" s="112"/>
      <c r="E239" s="97"/>
      <c r="F239" s="97"/>
      <c r="G239" s="97"/>
      <c r="H239" s="97"/>
    </row>
    <row r="240" spans="3:8" customFormat="1" x14ac:dyDescent="0.2">
      <c r="C240" s="97"/>
      <c r="D240" s="112"/>
      <c r="E240" s="97"/>
      <c r="F240" s="97"/>
      <c r="G240" s="97"/>
      <c r="H240" s="97"/>
    </row>
    <row r="241" spans="3:8" customFormat="1" x14ac:dyDescent="0.2">
      <c r="C241" s="97"/>
      <c r="D241" s="112"/>
      <c r="E241" s="97"/>
      <c r="F241" s="97"/>
      <c r="G241" s="97"/>
      <c r="H241" s="97"/>
    </row>
    <row r="242" spans="3:8" customFormat="1" x14ac:dyDescent="0.2">
      <c r="C242" s="97"/>
      <c r="D242" s="112"/>
      <c r="E242" s="97"/>
      <c r="F242" s="97"/>
      <c r="G242" s="97"/>
      <c r="H242" s="97"/>
    </row>
    <row r="243" spans="3:8" customFormat="1" x14ac:dyDescent="0.2">
      <c r="C243" s="97"/>
      <c r="D243" s="112"/>
      <c r="E243" s="97"/>
      <c r="F243" s="97"/>
      <c r="G243" s="97"/>
      <c r="H243" s="97"/>
    </row>
    <row r="244" spans="3:8" customFormat="1" x14ac:dyDescent="0.2">
      <c r="C244" s="97"/>
      <c r="D244" s="112"/>
      <c r="E244" s="97"/>
      <c r="F244" s="97"/>
      <c r="G244" s="97"/>
      <c r="H244" s="97"/>
    </row>
    <row r="245" spans="3:8" customFormat="1" x14ac:dyDescent="0.2">
      <c r="C245" s="97"/>
      <c r="D245" s="112"/>
      <c r="E245" s="97"/>
      <c r="F245" s="97"/>
      <c r="G245" s="97"/>
      <c r="H245" s="97"/>
    </row>
    <row r="246" spans="3:8" customFormat="1" x14ac:dyDescent="0.2">
      <c r="C246" s="97"/>
      <c r="D246" s="112"/>
      <c r="E246" s="97"/>
      <c r="F246" s="97"/>
      <c r="G246" s="97"/>
      <c r="H246" s="97"/>
    </row>
    <row r="247" spans="3:8" customFormat="1" x14ac:dyDescent="0.2">
      <c r="C247" s="97"/>
      <c r="D247" s="112"/>
      <c r="E247" s="97"/>
      <c r="F247" s="97"/>
      <c r="G247" s="97"/>
      <c r="H247" s="97"/>
    </row>
    <row r="248" spans="3:8" customFormat="1" x14ac:dyDescent="0.2">
      <c r="C248" s="97"/>
      <c r="D248" s="112"/>
      <c r="E248" s="97"/>
      <c r="F248" s="97"/>
      <c r="G248" s="97"/>
      <c r="H248" s="97"/>
    </row>
    <row r="249" spans="3:8" customFormat="1" x14ac:dyDescent="0.2">
      <c r="C249" s="97"/>
      <c r="D249" s="112"/>
      <c r="E249" s="97"/>
      <c r="F249" s="97"/>
      <c r="G249" s="97"/>
      <c r="H249" s="97"/>
    </row>
    <row r="250" spans="3:8" customFormat="1" x14ac:dyDescent="0.2">
      <c r="C250" s="97"/>
      <c r="D250" s="112"/>
      <c r="E250" s="97"/>
      <c r="F250" s="97"/>
      <c r="G250" s="97"/>
      <c r="H250" s="97"/>
    </row>
    <row r="251" spans="3:8" customFormat="1" x14ac:dyDescent="0.2">
      <c r="C251" s="97"/>
      <c r="D251" s="112"/>
      <c r="E251" s="97"/>
      <c r="F251" s="97"/>
      <c r="G251" s="97"/>
      <c r="H251" s="97"/>
    </row>
    <row r="252" spans="3:8" customFormat="1" x14ac:dyDescent="0.2">
      <c r="C252" s="97"/>
      <c r="D252" s="112"/>
      <c r="E252" s="97"/>
      <c r="F252" s="97"/>
      <c r="G252" s="97"/>
      <c r="H252" s="97"/>
    </row>
    <row r="253" spans="3:8" customFormat="1" x14ac:dyDescent="0.2">
      <c r="C253" s="97"/>
      <c r="D253" s="112"/>
      <c r="E253" s="97"/>
      <c r="F253" s="97"/>
      <c r="G253" s="97"/>
      <c r="H253" s="97"/>
    </row>
    <row r="254" spans="3:8" customFormat="1" x14ac:dyDescent="0.2">
      <c r="C254" s="97"/>
      <c r="D254" s="112"/>
      <c r="E254" s="97"/>
      <c r="F254" s="97"/>
      <c r="G254" s="97"/>
      <c r="H254" s="97"/>
    </row>
    <row r="255" spans="3:8" customFormat="1" x14ac:dyDescent="0.2">
      <c r="C255" s="97"/>
      <c r="D255" s="112"/>
      <c r="E255" s="97"/>
      <c r="F255" s="97"/>
      <c r="G255" s="97"/>
      <c r="H255" s="97"/>
    </row>
    <row r="256" spans="3:8" customFormat="1" x14ac:dyDescent="0.2">
      <c r="C256" s="97"/>
      <c r="D256" s="112"/>
      <c r="E256" s="97"/>
      <c r="F256" s="97"/>
      <c r="G256" s="97"/>
      <c r="H256" s="97"/>
    </row>
    <row r="257" spans="3:8" customFormat="1" x14ac:dyDescent="0.2">
      <c r="C257" s="97"/>
      <c r="D257" s="112"/>
      <c r="E257" s="97"/>
      <c r="F257" s="97"/>
      <c r="G257" s="97"/>
      <c r="H257" s="97"/>
    </row>
    <row r="258" spans="3:8" customFormat="1" x14ac:dyDescent="0.2">
      <c r="C258" s="97"/>
      <c r="D258" s="112"/>
      <c r="E258" s="97"/>
      <c r="F258" s="97"/>
      <c r="G258" s="97"/>
      <c r="H258" s="97"/>
    </row>
    <row r="259" spans="3:8" customFormat="1" x14ac:dyDescent="0.2">
      <c r="C259" s="97"/>
      <c r="D259" s="112"/>
      <c r="E259" s="97"/>
      <c r="F259" s="97"/>
      <c r="G259" s="97"/>
      <c r="H259" s="97"/>
    </row>
    <row r="260" spans="3:8" customFormat="1" x14ac:dyDescent="0.2">
      <c r="C260" s="97"/>
      <c r="D260" s="112"/>
      <c r="E260" s="97"/>
      <c r="F260" s="97"/>
      <c r="G260" s="97"/>
      <c r="H260" s="97"/>
    </row>
    <row r="261" spans="3:8" customFormat="1" x14ac:dyDescent="0.2">
      <c r="C261" s="97"/>
      <c r="D261" s="112"/>
      <c r="E261" s="97"/>
      <c r="F261" s="97"/>
      <c r="G261" s="97"/>
      <c r="H261" s="97"/>
    </row>
    <row r="262" spans="3:8" customFormat="1" x14ac:dyDescent="0.2">
      <c r="C262" s="97"/>
      <c r="D262" s="112"/>
      <c r="E262" s="97"/>
      <c r="F262" s="97"/>
      <c r="G262" s="97"/>
      <c r="H262" s="97"/>
    </row>
    <row r="263" spans="3:8" customFormat="1" x14ac:dyDescent="0.2">
      <c r="C263" s="97"/>
      <c r="D263" s="112"/>
      <c r="E263" s="97"/>
      <c r="F263" s="97"/>
      <c r="G263" s="97"/>
      <c r="H263" s="97"/>
    </row>
    <row r="264" spans="3:8" customFormat="1" x14ac:dyDescent="0.2">
      <c r="C264" s="97"/>
      <c r="D264" s="112"/>
      <c r="E264" s="97"/>
      <c r="F264" s="97"/>
      <c r="G264" s="97"/>
      <c r="H264" s="97"/>
    </row>
    <row r="265" spans="3:8" customFormat="1" x14ac:dyDescent="0.2">
      <c r="C265" s="97"/>
      <c r="D265" s="112"/>
      <c r="E265" s="97"/>
      <c r="F265" s="97"/>
      <c r="G265" s="97"/>
      <c r="H265" s="97"/>
    </row>
    <row r="266" spans="3:8" customFormat="1" x14ac:dyDescent="0.2">
      <c r="C266" s="97"/>
      <c r="D266" s="112"/>
      <c r="E266" s="97"/>
      <c r="F266" s="97"/>
      <c r="G266" s="97"/>
      <c r="H266" s="97"/>
    </row>
    <row r="267" spans="3:8" customFormat="1" x14ac:dyDescent="0.2">
      <c r="C267" s="97"/>
      <c r="D267" s="112"/>
      <c r="E267" s="97"/>
      <c r="F267" s="97"/>
      <c r="G267" s="97"/>
      <c r="H267" s="97"/>
    </row>
    <row r="268" spans="3:8" customFormat="1" x14ac:dyDescent="0.2">
      <c r="C268" s="97"/>
      <c r="D268" s="112"/>
      <c r="E268" s="97"/>
      <c r="F268" s="97"/>
      <c r="G268" s="97"/>
      <c r="H268" s="97"/>
    </row>
    <row r="269" spans="3:8" customFormat="1" x14ac:dyDescent="0.2">
      <c r="C269" s="97"/>
      <c r="D269" s="112"/>
      <c r="E269" s="97"/>
      <c r="F269" s="97"/>
      <c r="G269" s="97"/>
      <c r="H269" s="97"/>
    </row>
    <row r="270" spans="3:8" customFormat="1" x14ac:dyDescent="0.2">
      <c r="C270" s="97"/>
      <c r="D270" s="112"/>
      <c r="E270" s="97"/>
      <c r="F270" s="97"/>
      <c r="G270" s="97"/>
      <c r="H270" s="97"/>
    </row>
    <row r="271" spans="3:8" customFormat="1" x14ac:dyDescent="0.2">
      <c r="C271" s="97"/>
      <c r="D271" s="112"/>
      <c r="E271" s="97"/>
      <c r="F271" s="97"/>
      <c r="G271" s="97"/>
      <c r="H271" s="97"/>
    </row>
    <row r="272" spans="3:8" customFormat="1" x14ac:dyDescent="0.2">
      <c r="C272" s="97"/>
      <c r="D272" s="112"/>
      <c r="E272" s="97"/>
      <c r="F272" s="97"/>
      <c r="G272" s="97"/>
      <c r="H272" s="97"/>
    </row>
    <row r="273" spans="1:10" customFormat="1" x14ac:dyDescent="0.2">
      <c r="C273" s="97"/>
      <c r="D273" s="112"/>
      <c r="E273" s="97"/>
      <c r="F273" s="97"/>
      <c r="G273" s="97"/>
      <c r="H273" s="97"/>
    </row>
    <row r="274" spans="1:10" customFormat="1" x14ac:dyDescent="0.2">
      <c r="C274" s="97"/>
      <c r="D274" s="112"/>
      <c r="E274" s="97"/>
      <c r="F274" s="97"/>
      <c r="G274" s="97"/>
      <c r="H274" s="97"/>
    </row>
    <row r="275" spans="1:10" customFormat="1" x14ac:dyDescent="0.2">
      <c r="C275" s="97"/>
      <c r="D275" s="112"/>
      <c r="E275" s="97"/>
      <c r="F275" s="97"/>
      <c r="G275" s="97"/>
      <c r="H275" s="97"/>
    </row>
    <row r="276" spans="1:10" customFormat="1" x14ac:dyDescent="0.2">
      <c r="C276" s="97"/>
      <c r="D276" s="112"/>
      <c r="E276" s="97"/>
      <c r="F276" s="97"/>
      <c r="G276" s="97"/>
      <c r="H276" s="97"/>
    </row>
    <row r="277" spans="1:10" customFormat="1" x14ac:dyDescent="0.2">
      <c r="C277" s="97"/>
      <c r="D277" s="112"/>
      <c r="E277" s="97"/>
      <c r="F277" s="97"/>
      <c r="G277" s="97"/>
      <c r="H277" s="97"/>
    </row>
    <row r="278" spans="1:10" customFormat="1" x14ac:dyDescent="0.2">
      <c r="C278" s="97"/>
      <c r="D278" s="112"/>
      <c r="E278" s="97"/>
      <c r="F278" s="97"/>
      <c r="G278" s="97"/>
      <c r="H278" s="97"/>
    </row>
    <row r="279" spans="1:10" customFormat="1" x14ac:dyDescent="0.2">
      <c r="C279" s="97"/>
      <c r="D279" s="112"/>
      <c r="E279" s="97"/>
      <c r="F279" s="97"/>
      <c r="G279" s="97"/>
      <c r="H279" s="97"/>
    </row>
    <row r="280" spans="1:10" customFormat="1" x14ac:dyDescent="0.2">
      <c r="C280" s="97"/>
      <c r="D280" s="112"/>
      <c r="E280" s="97"/>
      <c r="F280" s="97"/>
      <c r="G280" s="97"/>
      <c r="H280" s="97"/>
    </row>
    <row r="281" spans="1:10" x14ac:dyDescent="0.2">
      <c r="A281"/>
      <c r="B281"/>
      <c r="I281"/>
      <c r="J281"/>
    </row>
    <row r="282" spans="1:10" x14ac:dyDescent="0.2">
      <c r="A282"/>
      <c r="B282"/>
      <c r="I282"/>
      <c r="J282"/>
    </row>
  </sheetData>
  <mergeCells count="3">
    <mergeCell ref="K2:Q2"/>
    <mergeCell ref="K17:Q17"/>
    <mergeCell ref="K19:P19"/>
  </mergeCells>
  <phoneticPr fontId="3" type="noConversion"/>
  <pageMargins left="0.25" right="0.25" top="1" bottom="0.5" header="0.5" footer="0.5"/>
  <pageSetup scale="53" fitToHeight="0" orientation="portrait" r:id="rId1"/>
  <headerFooter alignWithMargins="0">
    <oddHeader xml:space="preserve">&amp;CTown of Richmond
FY26 Budget Revenues 
Draft as of 10/15/24
</oddHead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FY26 Expense</vt:lpstr>
      <vt:lpstr>FY26 Revenue</vt:lpstr>
      <vt:lpstr>'FY26 Expense'!Print_Area</vt:lpstr>
      <vt:lpstr>'FY26 Revenue'!Print_Area</vt:lpstr>
    </vt:vector>
  </TitlesOfParts>
  <Company>Town of Richmond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Velma Plouffe</dc:creator>
  <cp:lastModifiedBy>Josh Arneson</cp:lastModifiedBy>
  <cp:lastPrinted>2024-10-11T18:19:09Z</cp:lastPrinted>
  <dcterms:created xsi:type="dcterms:W3CDTF">2007-10-03T17:26:38Z</dcterms:created>
  <dcterms:modified xsi:type="dcterms:W3CDTF">2024-10-11T18:21:30Z</dcterms:modified>
</cp:coreProperties>
</file>